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AID_ECSOFt\zaur\bahram uchun\"/>
    </mc:Choice>
  </mc:AlternateContent>
  <xr:revisionPtr revIDLastSave="0" documentId="13_ncr:1_{134A41D1-AE86-4AAF-B11C-55F18BAB4D4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Yerli İcra hakimiyyet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6" i="4" l="1"/>
  <c r="D152" i="4"/>
  <c r="D151" i="4"/>
  <c r="D150" i="4"/>
  <c r="D149" i="4"/>
  <c r="F147" i="4"/>
  <c r="T2" i="4" a="1"/>
  <c r="T2" i="4" s="1"/>
  <c r="P54" i="4"/>
  <c r="Q54" i="4" s="1"/>
  <c r="P55" i="4"/>
  <c r="Q55" i="4" s="1"/>
  <c r="P56" i="4"/>
  <c r="Q56" i="4" s="1"/>
  <c r="P57" i="4"/>
  <c r="Q57" i="4" s="1"/>
  <c r="P58" i="4"/>
  <c r="Q58" i="4" s="1"/>
  <c r="P59" i="4"/>
  <c r="Q59" i="4" s="1"/>
  <c r="P47" i="4"/>
  <c r="Q47" i="4" s="1"/>
  <c r="P48" i="4"/>
  <c r="Q48" i="4" s="1"/>
  <c r="P49" i="4"/>
  <c r="Q49" i="4" s="1"/>
  <c r="P50" i="4"/>
  <c r="Q50" i="4" s="1"/>
  <c r="P51" i="4"/>
  <c r="Q51" i="4" s="1"/>
  <c r="P52" i="4"/>
  <c r="Q52" i="4" s="1"/>
  <c r="P53" i="4"/>
  <c r="Q53" i="4" s="1"/>
  <c r="P29" i="4"/>
  <c r="Q29" i="4" s="1"/>
  <c r="P30" i="4"/>
  <c r="Q30" i="4" s="1"/>
  <c r="P12" i="4"/>
  <c r="Q12" i="4" s="1"/>
  <c r="P13" i="4"/>
  <c r="Q13" i="4" s="1"/>
  <c r="P14" i="4"/>
  <c r="Q14" i="4" s="1"/>
  <c r="P15" i="4"/>
  <c r="Q15" i="4" s="1"/>
  <c r="P16" i="4"/>
  <c r="Q16" i="4" s="1"/>
  <c r="P17" i="4"/>
  <c r="Q17" i="4" s="1"/>
  <c r="P18" i="4"/>
  <c r="Q18" i="4" s="1"/>
  <c r="P19" i="4"/>
  <c r="Q19" i="4" s="1"/>
  <c r="P91" i="4"/>
  <c r="Q91" i="4" s="1"/>
  <c r="P92" i="4"/>
  <c r="Q92" i="4" s="1"/>
  <c r="P93" i="4"/>
  <c r="Q93" i="4" s="1"/>
  <c r="P94" i="4"/>
  <c r="Q94" i="4" s="1"/>
  <c r="P95" i="4"/>
  <c r="Q95" i="4" s="1"/>
  <c r="P96" i="4"/>
  <c r="Q96" i="4" s="1"/>
  <c r="P97" i="4"/>
  <c r="Q97" i="4" s="1"/>
  <c r="P98" i="4"/>
  <c r="Q98" i="4" s="1"/>
  <c r="P99" i="4"/>
  <c r="Q99" i="4" s="1"/>
  <c r="P100" i="4"/>
  <c r="Q100" i="4" s="1"/>
  <c r="P101" i="4"/>
  <c r="Q101" i="4" s="1"/>
  <c r="P102" i="4"/>
  <c r="Q102" i="4" s="1"/>
  <c r="P103" i="4"/>
  <c r="Q103" i="4" s="1"/>
  <c r="P104" i="4"/>
  <c r="Q104" i="4" s="1"/>
  <c r="P105" i="4"/>
  <c r="Q105" i="4" s="1"/>
  <c r="P106" i="4"/>
  <c r="Q106" i="4" s="1"/>
  <c r="P107" i="4"/>
  <c r="Q107" i="4" s="1"/>
  <c r="P108" i="4"/>
  <c r="Q108" i="4" s="1"/>
  <c r="P109" i="4"/>
  <c r="Q109" i="4" s="1"/>
  <c r="P110" i="4"/>
  <c r="Q110" i="4" s="1"/>
  <c r="P111" i="4"/>
  <c r="Q111" i="4" s="1"/>
  <c r="P112" i="4"/>
  <c r="Q112" i="4" s="1"/>
  <c r="P113" i="4"/>
  <c r="Q113" i="4" s="1"/>
  <c r="P114" i="4"/>
  <c r="Q114" i="4" s="1"/>
  <c r="P115" i="4"/>
  <c r="Q115" i="4" s="1"/>
  <c r="P116" i="4"/>
  <c r="Q116" i="4" s="1"/>
  <c r="P117" i="4"/>
  <c r="Q117" i="4" s="1"/>
  <c r="P118" i="4"/>
  <c r="Q118" i="4" s="1"/>
  <c r="P119" i="4"/>
  <c r="Q119" i="4" s="1"/>
  <c r="P121" i="4"/>
  <c r="Q121" i="4" s="1"/>
  <c r="P122" i="4"/>
  <c r="Q122" i="4" s="1"/>
  <c r="P123" i="4"/>
  <c r="Q123" i="4" s="1"/>
  <c r="P124" i="4"/>
  <c r="Q124" i="4" s="1"/>
  <c r="P126" i="4"/>
  <c r="Q126" i="4" s="1"/>
  <c r="P127" i="4"/>
  <c r="Q127" i="4" s="1"/>
  <c r="P128" i="4"/>
  <c r="Q128" i="4" s="1"/>
  <c r="P129" i="4"/>
  <c r="Q129" i="4" s="1"/>
  <c r="P130" i="4"/>
  <c r="Q130" i="4" s="1"/>
  <c r="P131" i="4"/>
  <c r="Q131" i="4" s="1"/>
  <c r="P132" i="4"/>
  <c r="Q132" i="4" s="1"/>
  <c r="P133" i="4"/>
  <c r="Q133" i="4" s="1"/>
  <c r="P134" i="4"/>
  <c r="Q134" i="4" s="1"/>
  <c r="P135" i="4"/>
  <c r="Q135" i="4" s="1"/>
  <c r="P136" i="4"/>
  <c r="Q136" i="4" s="1"/>
  <c r="P137" i="4"/>
  <c r="Q137" i="4" s="1"/>
  <c r="P138" i="4"/>
  <c r="Q138" i="4" s="1"/>
  <c r="P139" i="4"/>
  <c r="Q139" i="4" s="1"/>
  <c r="P140" i="4"/>
  <c r="Q140" i="4" s="1"/>
  <c r="P141" i="4"/>
  <c r="Q141" i="4" s="1"/>
  <c r="P142" i="4"/>
  <c r="Q142" i="4" s="1"/>
  <c r="F148" i="4"/>
  <c r="K142" i="4"/>
  <c r="G142" i="4"/>
  <c r="K141" i="4"/>
  <c r="G141" i="4"/>
  <c r="K140" i="4"/>
  <c r="G140" i="4"/>
  <c r="K139" i="4"/>
  <c r="G139" i="4"/>
  <c r="K138" i="4"/>
  <c r="G138" i="4"/>
  <c r="K137" i="4"/>
  <c r="G137" i="4"/>
  <c r="K136" i="4"/>
  <c r="G136" i="4"/>
  <c r="K135" i="4"/>
  <c r="G135" i="4"/>
  <c r="K134" i="4"/>
  <c r="G134" i="4"/>
  <c r="K133" i="4"/>
  <c r="G133" i="4"/>
  <c r="K132" i="4"/>
  <c r="G132" i="4"/>
  <c r="K131" i="4"/>
  <c r="G131" i="4"/>
  <c r="K130" i="4"/>
  <c r="G130" i="4"/>
  <c r="K129" i="4"/>
  <c r="G129" i="4"/>
  <c r="K128" i="4"/>
  <c r="G128" i="4"/>
  <c r="K127" i="4"/>
  <c r="G127" i="4"/>
  <c r="K126" i="4"/>
  <c r="G126" i="4"/>
  <c r="K125" i="4"/>
  <c r="G125" i="4"/>
  <c r="K124" i="4"/>
  <c r="G124" i="4"/>
  <c r="K123" i="4"/>
  <c r="G123" i="4"/>
  <c r="K122" i="4"/>
  <c r="G122" i="4"/>
  <c r="K121" i="4"/>
  <c r="G121" i="4"/>
  <c r="K120" i="4"/>
  <c r="G120" i="4"/>
  <c r="K119" i="4"/>
  <c r="G119" i="4"/>
  <c r="K118" i="4"/>
  <c r="G118" i="4"/>
  <c r="K117" i="4"/>
  <c r="G117" i="4"/>
  <c r="K116" i="4"/>
  <c r="G116" i="4"/>
  <c r="K115" i="4"/>
  <c r="G115" i="4"/>
  <c r="K114" i="4"/>
  <c r="G114" i="4"/>
  <c r="K113" i="4"/>
  <c r="G113" i="4"/>
  <c r="K112" i="4"/>
  <c r="G112" i="4"/>
  <c r="K111" i="4"/>
  <c r="G111" i="4"/>
  <c r="K110" i="4"/>
  <c r="G110" i="4"/>
  <c r="K109" i="4"/>
  <c r="G109" i="4"/>
  <c r="K108" i="4"/>
  <c r="G108" i="4"/>
  <c r="K107" i="4"/>
  <c r="G107" i="4"/>
  <c r="K106" i="4"/>
  <c r="G106" i="4"/>
  <c r="K105" i="4"/>
  <c r="G105" i="4"/>
  <c r="K104" i="4"/>
  <c r="G104" i="4"/>
  <c r="K103" i="4"/>
  <c r="G103" i="4"/>
  <c r="K102" i="4"/>
  <c r="G102" i="4"/>
  <c r="K101" i="4"/>
  <c r="G101" i="4"/>
  <c r="K100" i="4"/>
  <c r="G100" i="4"/>
  <c r="K99" i="4"/>
  <c r="G99" i="4"/>
  <c r="K98" i="4"/>
  <c r="G98" i="4"/>
  <c r="K97" i="4"/>
  <c r="G97" i="4"/>
  <c r="K96" i="4"/>
  <c r="G96" i="4"/>
  <c r="K95" i="4"/>
  <c r="G95" i="4"/>
  <c r="K30" i="4"/>
  <c r="G30" i="4"/>
  <c r="K29" i="4"/>
  <c r="G29" i="4"/>
  <c r="K19" i="4"/>
  <c r="G19" i="4"/>
  <c r="K18" i="4"/>
  <c r="G18" i="4"/>
  <c r="K17" i="4"/>
  <c r="G17" i="4"/>
  <c r="K16" i="4"/>
  <c r="G16" i="4"/>
  <c r="K15" i="4"/>
  <c r="G15" i="4"/>
  <c r="K14" i="4"/>
  <c r="G14" i="4"/>
  <c r="K13" i="4"/>
  <c r="G13" i="4"/>
  <c r="K12" i="4"/>
  <c r="G12" i="4"/>
  <c r="K94" i="4"/>
  <c r="G94" i="4"/>
  <c r="K93" i="4"/>
  <c r="G93" i="4"/>
  <c r="K92" i="4"/>
  <c r="G92" i="4"/>
  <c r="K58" i="4"/>
  <c r="G58" i="4"/>
  <c r="K57" i="4"/>
  <c r="G57" i="4"/>
  <c r="K56" i="4"/>
  <c r="G56" i="4"/>
  <c r="K55" i="4"/>
  <c r="G55" i="4"/>
  <c r="K54" i="4"/>
  <c r="G54" i="4"/>
  <c r="K53" i="4"/>
  <c r="G53" i="4"/>
  <c r="K52" i="4"/>
  <c r="G52" i="4"/>
  <c r="K51" i="4"/>
  <c r="G51" i="4"/>
  <c r="K50" i="4"/>
  <c r="G50" i="4"/>
  <c r="K49" i="4"/>
  <c r="G49" i="4"/>
  <c r="K48" i="4"/>
  <c r="G48" i="4"/>
  <c r="K47" i="4"/>
  <c r="G47" i="4"/>
  <c r="P46" i="4"/>
  <c r="Q46" i="4" s="1"/>
  <c r="K46" i="4"/>
  <c r="G46" i="4"/>
  <c r="P45" i="4"/>
  <c r="Q45" i="4" s="1"/>
  <c r="K45" i="4"/>
  <c r="G45" i="4"/>
  <c r="P44" i="4"/>
  <c r="Q44" i="4" s="1"/>
  <c r="K44" i="4"/>
  <c r="G44" i="4"/>
  <c r="P43" i="4"/>
  <c r="Q43" i="4" s="1"/>
  <c r="K43" i="4"/>
  <c r="G43" i="4"/>
  <c r="P42" i="4"/>
  <c r="Q42" i="4" s="1"/>
  <c r="K42" i="4"/>
  <c r="G42" i="4"/>
  <c r="P41" i="4"/>
  <c r="Q41" i="4" s="1"/>
  <c r="K41" i="4"/>
  <c r="G41" i="4"/>
  <c r="P40" i="4"/>
  <c r="Q40" i="4" s="1"/>
  <c r="K40" i="4"/>
  <c r="G40" i="4"/>
  <c r="P39" i="4"/>
  <c r="Q39" i="4" s="1"/>
  <c r="K39" i="4"/>
  <c r="G39" i="4"/>
  <c r="P38" i="4"/>
  <c r="Q38" i="4" s="1"/>
  <c r="K38" i="4"/>
  <c r="G38" i="4"/>
  <c r="K91" i="4"/>
  <c r="G91" i="4"/>
  <c r="P90" i="4"/>
  <c r="Q90" i="4" s="1"/>
  <c r="K90" i="4"/>
  <c r="G90" i="4"/>
  <c r="P89" i="4"/>
  <c r="Q89" i="4" s="1"/>
  <c r="K89" i="4"/>
  <c r="G89" i="4"/>
  <c r="P88" i="4"/>
  <c r="Q88" i="4" s="1"/>
  <c r="K88" i="4"/>
  <c r="G88" i="4"/>
  <c r="P87" i="4"/>
  <c r="Q87" i="4" s="1"/>
  <c r="K87" i="4"/>
  <c r="G87" i="4"/>
  <c r="P86" i="4"/>
  <c r="Q86" i="4" s="1"/>
  <c r="K86" i="4"/>
  <c r="G86" i="4"/>
  <c r="P85" i="4"/>
  <c r="Q85" i="4" s="1"/>
  <c r="K85" i="4"/>
  <c r="G85" i="4"/>
  <c r="P84" i="4"/>
  <c r="Q84" i="4" s="1"/>
  <c r="K84" i="4"/>
  <c r="G84" i="4"/>
  <c r="P83" i="4"/>
  <c r="Q83" i="4" s="1"/>
  <c r="K83" i="4"/>
  <c r="G83" i="4"/>
  <c r="P82" i="4"/>
  <c r="Q82" i="4" s="1"/>
  <c r="K82" i="4"/>
  <c r="G82" i="4"/>
  <c r="P81" i="4"/>
  <c r="Q81" i="4" s="1"/>
  <c r="K81" i="4"/>
  <c r="G81" i="4"/>
  <c r="P80" i="4"/>
  <c r="Q80" i="4" s="1"/>
  <c r="K80" i="4"/>
  <c r="G80" i="4"/>
  <c r="P69" i="4"/>
  <c r="Q69" i="4" s="1"/>
  <c r="K69" i="4"/>
  <c r="G69" i="4"/>
  <c r="P68" i="4"/>
  <c r="Q68" i="4" s="1"/>
  <c r="K68" i="4"/>
  <c r="G68" i="4"/>
  <c r="P67" i="4"/>
  <c r="Q67" i="4" s="1"/>
  <c r="K67" i="4"/>
  <c r="G67" i="4"/>
  <c r="P66" i="4"/>
  <c r="Q66" i="4" s="1"/>
  <c r="K66" i="4"/>
  <c r="G66" i="4"/>
  <c r="P65" i="4"/>
  <c r="Q65" i="4" s="1"/>
  <c r="K65" i="4"/>
  <c r="G65" i="4"/>
  <c r="P64" i="4"/>
  <c r="Q64" i="4" s="1"/>
  <c r="K64" i="4"/>
  <c r="G64" i="4"/>
  <c r="P63" i="4"/>
  <c r="Q63" i="4" s="1"/>
  <c r="K63" i="4"/>
  <c r="G63" i="4"/>
  <c r="P79" i="4"/>
  <c r="Q79" i="4" s="1"/>
  <c r="K79" i="4"/>
  <c r="G79" i="4"/>
  <c r="P78" i="4"/>
  <c r="Q78" i="4" s="1"/>
  <c r="K78" i="4"/>
  <c r="G78" i="4"/>
  <c r="P77" i="4"/>
  <c r="Q77" i="4" s="1"/>
  <c r="K77" i="4"/>
  <c r="G77" i="4"/>
  <c r="P76" i="4"/>
  <c r="Q76" i="4" s="1"/>
  <c r="K76" i="4"/>
  <c r="G76" i="4"/>
  <c r="P75" i="4"/>
  <c r="Q75" i="4" s="1"/>
  <c r="K75" i="4"/>
  <c r="G75" i="4"/>
  <c r="P74" i="4"/>
  <c r="Q74" i="4" s="1"/>
  <c r="K74" i="4"/>
  <c r="G74" i="4"/>
  <c r="P73" i="4"/>
  <c r="Q73" i="4" s="1"/>
  <c r="K73" i="4"/>
  <c r="G73" i="4"/>
  <c r="P72" i="4"/>
  <c r="Q72" i="4" s="1"/>
  <c r="K72" i="4"/>
  <c r="G72" i="4"/>
  <c r="P71" i="4"/>
  <c r="Q71" i="4" s="1"/>
  <c r="K71" i="4"/>
  <c r="G71" i="4"/>
  <c r="P70" i="4"/>
  <c r="Q70" i="4" s="1"/>
  <c r="K70" i="4"/>
  <c r="G70" i="4"/>
  <c r="P62" i="4"/>
  <c r="Q62" i="4" s="1"/>
  <c r="K62" i="4"/>
  <c r="G62" i="4"/>
  <c r="P61" i="4"/>
  <c r="Q61" i="4" s="1"/>
  <c r="K61" i="4"/>
  <c r="G61" i="4"/>
  <c r="P60" i="4"/>
  <c r="Q60" i="4" s="1"/>
  <c r="K60" i="4"/>
  <c r="G60" i="4"/>
  <c r="K59" i="4"/>
  <c r="G59" i="4"/>
  <c r="P37" i="4"/>
  <c r="Q37" i="4" s="1"/>
  <c r="K37" i="4"/>
  <c r="G37" i="4"/>
  <c r="P36" i="4"/>
  <c r="Q36" i="4" s="1"/>
  <c r="K36" i="4"/>
  <c r="G36" i="4"/>
  <c r="P35" i="4"/>
  <c r="Q35" i="4" s="1"/>
  <c r="K35" i="4"/>
  <c r="G35" i="4"/>
  <c r="P34" i="4"/>
  <c r="Q34" i="4" s="1"/>
  <c r="K34" i="4"/>
  <c r="G34" i="4"/>
  <c r="P33" i="4"/>
  <c r="Q33" i="4" s="1"/>
  <c r="K33" i="4"/>
  <c r="G33" i="4"/>
  <c r="P32" i="4"/>
  <c r="Q32" i="4" s="1"/>
  <c r="K32" i="4"/>
  <c r="G32" i="4"/>
  <c r="P31" i="4"/>
  <c r="Q31" i="4" s="1"/>
  <c r="K31" i="4"/>
  <c r="G31" i="4"/>
  <c r="P28" i="4"/>
  <c r="Q28" i="4" s="1"/>
  <c r="K28" i="4"/>
  <c r="G28" i="4"/>
  <c r="P27" i="4"/>
  <c r="Q27" i="4" s="1"/>
  <c r="K27" i="4"/>
  <c r="G27" i="4"/>
  <c r="P26" i="4"/>
  <c r="Q26" i="4" s="1"/>
  <c r="K26" i="4"/>
  <c r="G26" i="4"/>
  <c r="P25" i="4"/>
  <c r="Q25" i="4" s="1"/>
  <c r="K25" i="4"/>
  <c r="G25" i="4"/>
  <c r="P24" i="4"/>
  <c r="Q24" i="4" s="1"/>
  <c r="K24" i="4"/>
  <c r="G24" i="4"/>
  <c r="P23" i="4"/>
  <c r="Q23" i="4" s="1"/>
  <c r="K23" i="4"/>
  <c r="G23" i="4"/>
  <c r="P22" i="4"/>
  <c r="Q22" i="4" s="1"/>
  <c r="K22" i="4"/>
  <c r="G22" i="4"/>
  <c r="P21" i="4"/>
  <c r="Q21" i="4" s="1"/>
  <c r="K21" i="4"/>
  <c r="G21" i="4"/>
  <c r="P20" i="4"/>
  <c r="Q20" i="4" s="1"/>
  <c r="K20" i="4"/>
  <c r="G20" i="4"/>
  <c r="P11" i="4"/>
  <c r="Q11" i="4" s="1"/>
  <c r="K11" i="4"/>
  <c r="G11" i="4"/>
  <c r="P10" i="4"/>
  <c r="Q10" i="4" s="1"/>
  <c r="K10" i="4"/>
  <c r="G10" i="4"/>
  <c r="P9" i="4"/>
  <c r="Q9" i="4" s="1"/>
  <c r="K9" i="4"/>
  <c r="G9" i="4"/>
  <c r="P8" i="4"/>
  <c r="Q8" i="4" s="1"/>
  <c r="K8" i="4"/>
  <c r="G8" i="4"/>
  <c r="P7" i="4"/>
  <c r="Q7" i="4" s="1"/>
  <c r="K7" i="4"/>
  <c r="G7" i="4"/>
  <c r="P6" i="4"/>
  <c r="Q6" i="4" s="1"/>
  <c r="K6" i="4"/>
  <c r="G6" i="4"/>
  <c r="P5" i="4"/>
  <c r="Q5" i="4" s="1"/>
  <c r="K5" i="4"/>
  <c r="G5" i="4"/>
  <c r="P4" i="4"/>
  <c r="Q4" i="4" s="1"/>
  <c r="K4" i="4"/>
  <c r="G4" i="4"/>
  <c r="P3" i="4"/>
  <c r="Q3" i="4" s="1"/>
  <c r="K3" i="4"/>
  <c r="G3" i="4"/>
  <c r="P2" i="4"/>
  <c r="Q2" i="4" s="1"/>
  <c r="K2" i="4"/>
  <c r="G2" i="4"/>
  <c r="H147" i="4" l="1"/>
  <c r="H148" i="4"/>
  <c r="N148" i="4"/>
  <c r="M148" i="4"/>
  <c r="L148" i="4"/>
  <c r="J148" i="4"/>
  <c r="N146" i="4"/>
  <c r="M146" i="4"/>
  <c r="L146" i="4"/>
  <c r="J146" i="4"/>
  <c r="L147" i="4"/>
  <c r="J147" i="4"/>
  <c r="M147" i="4"/>
  <c r="N147" i="4"/>
  <c r="H146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<sst xmlns="http://schemas.openxmlformats.org/spreadsheetml/2006/main" count="825" uniqueCount="419">
  <si>
    <t>Dövlət qurumunun adı</t>
  </si>
  <si>
    <t>Üzvün soyadı, adı, atasının adı</t>
  </si>
  <si>
    <t>Təvəllüd</t>
  </si>
  <si>
    <t>İctimai Şurada vəzifəsi</t>
  </si>
  <si>
    <t>Təmsil etdiyi təşkilat</t>
  </si>
  <si>
    <t>katib</t>
  </si>
  <si>
    <t>üzv</t>
  </si>
  <si>
    <t>13.07.1981</t>
  </si>
  <si>
    <t>20.01.1976</t>
  </si>
  <si>
    <t>06.06.1958</t>
  </si>
  <si>
    <t>sədr müavini</t>
  </si>
  <si>
    <t>sədr</t>
  </si>
  <si>
    <t>19.12.1981</t>
  </si>
  <si>
    <t>10.08.1986</t>
  </si>
  <si>
    <t>yaş</t>
  </si>
  <si>
    <t>ictimai şura üzvlərinin sayı</t>
  </si>
  <si>
    <t>kişilərin sayı</t>
  </si>
  <si>
    <t>qadınların sayı</t>
  </si>
  <si>
    <t>qadınların sayı fazilə</t>
  </si>
  <si>
    <t>vəzifə sayı</t>
  </si>
  <si>
    <t>Vəzifə olan Kişilər</t>
  </si>
  <si>
    <t>Vıəzifədə olan qadınlar</t>
  </si>
  <si>
    <t>Vəzifədə olan qadınlar (fazilə)</t>
  </si>
  <si>
    <t>icraçı direktor</t>
  </si>
  <si>
    <t>yaş qrup</t>
  </si>
  <si>
    <t>Təşkilatda vəzifəsi</t>
  </si>
  <si>
    <t>Столбец1</t>
  </si>
  <si>
    <t>cins</t>
  </si>
  <si>
    <t>Qadın</t>
  </si>
  <si>
    <t>Столбец2</t>
  </si>
  <si>
    <t>Azərbaycan Yazıçılar Birliyi</t>
  </si>
  <si>
    <t>ictimai fəal</t>
  </si>
  <si>
    <t>O, cümlədən kişilərin sayı</t>
  </si>
  <si>
    <t>O, cümlədən qadınların  sayı</t>
  </si>
  <si>
    <t>nəfər</t>
  </si>
  <si>
    <t>faiz</t>
  </si>
  <si>
    <t>18-35</t>
  </si>
  <si>
    <t>36-50</t>
  </si>
  <si>
    <t>51-55</t>
  </si>
  <si>
    <t>55+</t>
  </si>
  <si>
    <t xml:space="preserve">İsmayılova Xatirə Yolçu qızı </t>
  </si>
  <si>
    <t xml:space="preserve">22.05.1971 </t>
  </si>
  <si>
    <t xml:space="preserve">Axundova Nuranə Tofiq qızı </t>
  </si>
  <si>
    <t xml:space="preserve">02.01.1974 </t>
  </si>
  <si>
    <t xml:space="preserve">Hacıyeva Fatma Siyavuş qızı </t>
  </si>
  <si>
    <t xml:space="preserve">19.10.1972 </t>
  </si>
  <si>
    <t>"Vəfa" sosial problemlərin həllinə dəstək  ictimai birliyinin sədri</t>
  </si>
  <si>
    <t xml:space="preserve">Abbasova Vəfa Zahid qızı </t>
  </si>
  <si>
    <t xml:space="preserve">13.05.1969 </t>
  </si>
  <si>
    <t xml:space="preserve">Abdıyeva Əzizə Elbəyi qızı </t>
  </si>
  <si>
    <t xml:space="preserve">10.03.1978 </t>
  </si>
  <si>
    <t>"Qayğıya Ehtiyacı və Əlilliyi olan Şəxslərə  Dəstək" İctimai Birliyin üzvü</t>
  </si>
  <si>
    <t xml:space="preserve">Əsgərova Aytən Yaşar qızı </t>
  </si>
  <si>
    <t xml:space="preserve">08.08.1989 </t>
  </si>
  <si>
    <t xml:space="preserve">Nuriyeva Zülfiyyə Səfər qızı </t>
  </si>
  <si>
    <t xml:space="preserve">24.03.1969 </t>
  </si>
  <si>
    <t>Qəhrəmanova Yaqut Qəhrəman qızı</t>
  </si>
  <si>
    <t>05.01.1960</t>
  </si>
  <si>
    <t xml:space="preserve">Fərəcova Nuranə Rufulla </t>
  </si>
  <si>
    <t>17.06.1976</t>
  </si>
  <si>
    <t>Mahmudova Bənövşə İbrahim</t>
  </si>
  <si>
    <t>12.12.1965</t>
  </si>
  <si>
    <t xml:space="preserve">Balayeva Fəridə Kamil qızı </t>
  </si>
  <si>
    <t>17.08.1965</t>
  </si>
  <si>
    <t xml:space="preserve">Hudulova Nəsibə Əmrullah qızı </t>
  </si>
  <si>
    <t>25.01.1960</t>
  </si>
  <si>
    <t xml:space="preserve">Paşayeva Təranə Qəzənfər </t>
  </si>
  <si>
    <t xml:space="preserve">“Loqos” Psixoloji və Nitq inkişaf Mərkəzinin rəhbəri </t>
  </si>
  <si>
    <t>Novruzova Ayna Allayhar</t>
  </si>
  <si>
    <t>İbrahimova Məlahət İsmayıl</t>
  </si>
  <si>
    <t xml:space="preserve">11 saylı uşaq poliklinikasının baş həkimi </t>
  </si>
  <si>
    <t>Rizazadə İradə Bağır</t>
  </si>
  <si>
    <t>04.08.1956</t>
  </si>
  <si>
    <t>“Vətəndaşların Sosial Rifahı Naminə” İctimai Birliyinin sədri</t>
  </si>
  <si>
    <t xml:space="preserve">Əliyeva Aybəniz Bəhlul </t>
  </si>
  <si>
    <t>03.01.1967</t>
  </si>
  <si>
    <t>Yusifova Növrəstə Ağakərim</t>
  </si>
  <si>
    <t>19.04.1952</t>
  </si>
  <si>
    <t>Şahmarova Sevda Həbib qızı</t>
  </si>
  <si>
    <t>29.03.2002</t>
  </si>
  <si>
    <t>İbrahimova Almaz Bəşir qızı</t>
  </si>
  <si>
    <t>06.07.1971</t>
  </si>
  <si>
    <t>Kalaşnikova İrina Vladimr qızı</t>
  </si>
  <si>
    <t>27.11.1954</t>
  </si>
  <si>
    <t>Məmmədova Gülnar Xaliq qızı</t>
  </si>
  <si>
    <t>03.03.1991</t>
  </si>
  <si>
    <t>Ələkbərova Kübra İsmayıl qızı</t>
  </si>
  <si>
    <t>04.09.1970</t>
  </si>
  <si>
    <t>Abbasova Rəzalə Hidayət qızı</t>
  </si>
  <si>
    <t>24.08.1956</t>
  </si>
  <si>
    <t>Hüseynova Xəzangül Abbasqulu qızı</t>
  </si>
  <si>
    <t>05.06.1947</t>
  </si>
  <si>
    <t>Qasımova Afaq Qulam qızı</t>
  </si>
  <si>
    <t>09.06.1968</t>
  </si>
  <si>
    <t xml:space="preserve">Quliyeva Gülnar Zəfər qızı </t>
  </si>
  <si>
    <t>04.08.1988</t>
  </si>
  <si>
    <t>Məmmədova Arzu Mustafa qızı</t>
  </si>
  <si>
    <t>02.08.1979</t>
  </si>
  <si>
    <t>Katib</t>
  </si>
  <si>
    <t>Jabina Olqa Temofeyevna</t>
  </si>
  <si>
    <t>01.02.1967</t>
  </si>
  <si>
    <t>Mirzəyeva Arzu Mirzalı qızı</t>
  </si>
  <si>
    <t>19.02.1968</t>
  </si>
  <si>
    <t xml:space="preserve">Cəfərova Ofelya Ağabala </t>
  </si>
  <si>
    <t>24.08.1949</t>
  </si>
  <si>
    <t>Əhmədova Aynur Əhməd qızı</t>
  </si>
  <si>
    <t>17.09.1975</t>
  </si>
  <si>
    <t>Vəliyeva Gülarə Abutalıb qızı</t>
  </si>
  <si>
    <t>14.11.1964</t>
  </si>
  <si>
    <t>Babayeva Südabə Bahadır qızı</t>
  </si>
  <si>
    <t>20.11.1950</t>
  </si>
  <si>
    <t>Peysudə Kamilə Hüseyn qızı</t>
  </si>
  <si>
    <t>07.08.1972</t>
  </si>
  <si>
    <t xml:space="preserve">Əsgərova Ziba Oğlan qızı   </t>
  </si>
  <si>
    <t>11.05.1969</t>
  </si>
  <si>
    <t xml:space="preserve">Rəsulova Solmaz Əlibaba qızı </t>
  </si>
  <si>
    <t>06.09.1951</t>
  </si>
  <si>
    <t>Quliyeva Sevda Qəzənfər qızı</t>
  </si>
  <si>
    <t>25.03.1956</t>
  </si>
  <si>
    <t>Hacıyeva Gülnarə Həsənqulu qızı</t>
  </si>
  <si>
    <t>03.06.1962</t>
  </si>
  <si>
    <t>Novruzova Lətifə Qaraş qızı</t>
  </si>
  <si>
    <t>24.10.1952</t>
  </si>
  <si>
    <t>Əfəndiyeva Xavər Mustafa qızı</t>
  </si>
  <si>
    <t>25.08.1956</t>
  </si>
  <si>
    <t xml:space="preserve">Əhmədzadə Mələk  Cuma qızı           </t>
  </si>
  <si>
    <t>24.01.1959</t>
  </si>
  <si>
    <t>Aydınova Bəsti  Hacıbəy qızı</t>
  </si>
  <si>
    <t>23.11.1962</t>
  </si>
  <si>
    <t>Kuloşvili Zaira Robertovna</t>
  </si>
  <si>
    <t>28.06.1959</t>
  </si>
  <si>
    <t>Həşimova Təranə Niyazi qızı</t>
  </si>
  <si>
    <t>06.02.1960</t>
  </si>
  <si>
    <t>Şirinbəkova Galina Afanasyevna</t>
  </si>
  <si>
    <t>24.04.1950</t>
  </si>
  <si>
    <t>Seyidəhmədova Həcər Nail qızı</t>
  </si>
  <si>
    <t>11.07.2000</t>
  </si>
  <si>
    <t>Babayeva Təranə Musa qızı</t>
  </si>
  <si>
    <t>30.03.1962</t>
  </si>
  <si>
    <t>İsmayılova  Aygün Adil qızı</t>
  </si>
  <si>
    <t>08.02.1989</t>
  </si>
  <si>
    <t>Səmədova Güləndam Şura qızı</t>
  </si>
  <si>
    <t>19.03.1975</t>
  </si>
  <si>
    <t>Əliyeva Səbinə Ağacəfər qızı</t>
  </si>
  <si>
    <t>29.11.1991</t>
  </si>
  <si>
    <t>Şıxəliyeva Ülviyyə Akif qızı</t>
  </si>
  <si>
    <t>24.08.1983</t>
  </si>
  <si>
    <t>Fərəcova Leyla Rafiq qızı</t>
  </si>
  <si>
    <t>Şəfiqə Məmmədova</t>
  </si>
  <si>
    <t>Mahirə Mirzəyeva</t>
  </si>
  <si>
    <t>Şəhid anası</t>
  </si>
  <si>
    <t>06.12.2000</t>
  </si>
  <si>
    <t>Niftiyeva Gülnarə Şirnəli</t>
  </si>
  <si>
    <t>05.03.1956</t>
  </si>
  <si>
    <t>04.07.1964</t>
  </si>
  <si>
    <t>23.05.2001</t>
  </si>
  <si>
    <t>Abışova Lalə Bədəl qızı</t>
  </si>
  <si>
    <t>03.02.1962</t>
  </si>
  <si>
    <t>Əmrahova Firavan Rafis</t>
  </si>
  <si>
    <t>21.01.1986</t>
  </si>
  <si>
    <t>Qənbərova Aynur Oruc qızı</t>
  </si>
  <si>
    <t>08.10.1986</t>
  </si>
  <si>
    <t>263 nömrəli məktəb Uşaq birliyi rəhbəri</t>
  </si>
  <si>
    <t>Məmmədov Rəqsanə Mirzə qızı</t>
  </si>
  <si>
    <t>19.10.1977</t>
  </si>
  <si>
    <t>Üzv</t>
  </si>
  <si>
    <t>YAP Xətai rayon təşkilatı mühasib</t>
  </si>
  <si>
    <t>Həsənova Ayşəm Rövşən qızı</t>
  </si>
  <si>
    <t>14.05.1989</t>
  </si>
  <si>
    <t>86 nömrəli məktəb tarix müəlliməsi</t>
  </si>
  <si>
    <t>Əhmədova Gülnar Hüseyn qızı</t>
  </si>
  <si>
    <t>23.03.1980</t>
  </si>
  <si>
    <t>223 saylı bağça tərbiyəçi</t>
  </si>
  <si>
    <t>Abdulova Məlakət Hüseynağa qızı</t>
  </si>
  <si>
    <t>29.07.1954</t>
  </si>
  <si>
    <t>Təqaüdçü</t>
  </si>
  <si>
    <t>Könül Telmanqızı</t>
  </si>
  <si>
    <t>18.09.1985</t>
  </si>
  <si>
    <t>Referans klinikası psixoloq</t>
  </si>
  <si>
    <t>Əkbərova Məsumə Rəfael qızı</t>
  </si>
  <si>
    <t>11.05.1982</t>
  </si>
  <si>
    <t>Xətai rayon Həmkarlar Təşkilatı</t>
  </si>
  <si>
    <t>Azadə Məmmədova Ağa qızı</t>
  </si>
  <si>
    <t>18.10.1968</t>
  </si>
  <si>
    <t>Leyla Bağırova Valeh qızı</t>
  </si>
  <si>
    <t>06.08.1972</t>
  </si>
  <si>
    <t>Novruzova Ayna Allahyar qızı</t>
  </si>
  <si>
    <t>20.02.1976</t>
  </si>
  <si>
    <t>Əhmədova Ülviyyə Adil qızı</t>
  </si>
  <si>
    <t>27.07.1988</t>
  </si>
  <si>
    <t>Əliyeva Şahnaz Nizami qızı</t>
  </si>
  <si>
    <t>31.03.1983</t>
  </si>
  <si>
    <t>Ramazanova Nəcibə Şahlar qızı</t>
  </si>
  <si>
    <t>26.04.1971</t>
  </si>
  <si>
    <t>Səlimova Xumar Bahadur qızı</t>
  </si>
  <si>
    <t>24.03.1972</t>
  </si>
  <si>
    <t>Aslanova Rəmziyə Aslan qızı</t>
  </si>
  <si>
    <t>22.04.1973</t>
  </si>
  <si>
    <t>Allahverdiyeva Müzəyyəm Əliqulu qızı</t>
  </si>
  <si>
    <t>11.05.1961</t>
  </si>
  <si>
    <t>Tahirova Afət Əmirastan qızı</t>
  </si>
  <si>
    <t>31.05.1975</t>
  </si>
  <si>
    <t>Fərəcova Şəlalə  Xanəli qızı</t>
  </si>
  <si>
    <t>22.01.1982</t>
  </si>
  <si>
    <t>Alıyeva Telli Mehralı qızı</t>
  </si>
  <si>
    <t>11.08.1959</t>
  </si>
  <si>
    <t>Mehdiyeva Elmira Mehdi qızı</t>
  </si>
  <si>
    <t>14.09.1956</t>
  </si>
  <si>
    <t>Şabanova Xuraman Məhəddin qızı</t>
  </si>
  <si>
    <t>07.01.1973</t>
  </si>
  <si>
    <t>Mirzəyeva Tamella Mayis qızı</t>
  </si>
  <si>
    <t>30.01.1974</t>
  </si>
  <si>
    <t>Ağayeva Məhsəti Musa qızı</t>
  </si>
  <si>
    <t>Qafarova Radə Telman qızı</t>
  </si>
  <si>
    <t>Quliyeva Sevinc Şahverən qızı</t>
  </si>
  <si>
    <t>Şıxıyeva Tənzilə Ağabala qızı</t>
  </si>
  <si>
    <t>Yusifova Hənifə Nəsib qızı</t>
  </si>
  <si>
    <t>Rayon qadınlar Şurası</t>
  </si>
  <si>
    <t>Məmmədova Şəkər Allahyar qızı</t>
  </si>
  <si>
    <t>Məcidova Mülayim Məlik qızı</t>
  </si>
  <si>
    <t>Qasımova Fəridə Səfər qızı</t>
  </si>
  <si>
    <t>Zeynalova Aygül Azad qızı</t>
  </si>
  <si>
    <t>02.07.1989</t>
  </si>
  <si>
    <t>Cəfərəova Gülnar Abbasqulu qızı</t>
  </si>
  <si>
    <t>29.03.1973</t>
  </si>
  <si>
    <t>Xudiyeva Arizə Əmirxan qızı</t>
  </si>
  <si>
    <t>29.11.1960</t>
  </si>
  <si>
    <t>Oğuz rayon tarix-Diyarşünaslıq Muzeyinin direktoru</t>
  </si>
  <si>
    <t>Orucova Aybəniz Qurban qızı</t>
  </si>
  <si>
    <t>20.09.1963</t>
  </si>
  <si>
    <t>Həsənova Sevda Hüseyn qızı</t>
  </si>
  <si>
    <t>01.08.1962</t>
  </si>
  <si>
    <t>Əfəndiyeva Elvira Vəli qızı</t>
  </si>
  <si>
    <t>25.11.1981</t>
  </si>
  <si>
    <t>Bayramova Ülviyyə Bayram qızı</t>
  </si>
  <si>
    <t>15.06.1985</t>
  </si>
  <si>
    <t>Hüseynova Ceyhunə Sərdar qızı</t>
  </si>
  <si>
    <t>04.07.1981</t>
  </si>
  <si>
    <t xml:space="preserve">İbrahimova Pəri Vidadi qızı </t>
  </si>
  <si>
    <t>28.10.2000</t>
  </si>
  <si>
    <t>Musayeva Aygün Rafiq qızı</t>
  </si>
  <si>
    <t>16.05.1980</t>
  </si>
  <si>
    <t>Nəsirova Leyla Həbib</t>
  </si>
  <si>
    <t>Rayon "Qələbə" qəzetinin əməkdaşı</t>
  </si>
  <si>
    <t>Əbilova Vəfa Ədalət qızı</t>
  </si>
  <si>
    <t>Mədəniyyət İşçiləri Müstəqil Həmkarlar İttifaqının rayon komitəsi sədri</t>
  </si>
  <si>
    <t>Məmmədova Gülnaz Vaqif qızı</t>
  </si>
  <si>
    <t>Qadın resurs mərkəzinin koordinatoru</t>
  </si>
  <si>
    <t>Bünyatova Sevinc Gülməmməd qızı</t>
  </si>
  <si>
    <t>Rayon uşaq təşkilatının sədri</t>
  </si>
  <si>
    <t>Məmmədova Könül Tarix qızı</t>
  </si>
  <si>
    <t>31.03.1971</t>
  </si>
  <si>
    <t>Şirvan qəzetinin redaktoru</t>
  </si>
  <si>
    <t>Abdulrazaqova Nəzakət Ağasəf qızı</t>
  </si>
  <si>
    <t>05.01.1942</t>
  </si>
  <si>
    <t>rayon ziyalısı</t>
  </si>
  <si>
    <t>Babaşova Güllü İslam qızı</t>
  </si>
  <si>
    <t>08.10.1950</t>
  </si>
  <si>
    <t>Hümbətova Briliant Ərəstun qızı</t>
  </si>
  <si>
    <t>31.10.1986</t>
  </si>
  <si>
    <t>Sahibkar</t>
  </si>
  <si>
    <t>İsmayılova Südabər Şöyüb qızı</t>
  </si>
  <si>
    <t>28.12.1956</t>
  </si>
  <si>
    <t>Həmidova Xuraman İsa qızı</t>
  </si>
  <si>
    <t>01.02.1963</t>
  </si>
  <si>
    <t>Hacıyeva Elmira Ələkbər qızı</t>
  </si>
  <si>
    <t>18.01.1952</t>
  </si>
  <si>
    <t>Kazımova Radə Rza qızı</t>
  </si>
  <si>
    <t>26.11.1971</t>
  </si>
  <si>
    <t>Yusifova Ülkər Ramiz qızı</t>
  </si>
  <si>
    <t>12.08.1999</t>
  </si>
  <si>
    <t>Həsənova Dilşad Şahsuvar qızı</t>
  </si>
  <si>
    <t>10.09.1952</t>
  </si>
  <si>
    <t>Fərəcova Roza Soltan qızı</t>
  </si>
  <si>
    <t>01.03.1950</t>
  </si>
  <si>
    <t>Nəbiyeva Yeganə Əkrəm qızı</t>
  </si>
  <si>
    <t>12.07.1965</t>
  </si>
  <si>
    <t>Əzizova Natəvan Sahilbəli qızı</t>
  </si>
  <si>
    <t>31.05.1972</t>
  </si>
  <si>
    <t>Atayeva Rüxsarə Abbas qızı</t>
  </si>
  <si>
    <t xml:space="preserve">Ablayeva Rəbiyə Cəmil qızı  </t>
  </si>
  <si>
    <t xml:space="preserve">Qurbanova Süsən İlya qızı </t>
  </si>
  <si>
    <t>Əlil qadınlar Cəmiyyətinin Göygöl rayon şöbəsinin sədri</t>
  </si>
  <si>
    <t xml:space="preserve">Mövlayeva Dilarə Ramazan qızı </t>
  </si>
  <si>
    <t>Təhsil işçiləri Azad Həmkarlar İttifaqı Göygöl rayon komitəsinin sədri</t>
  </si>
  <si>
    <t>Muradova Gülşən Qədir qızı</t>
  </si>
  <si>
    <t>Məmmədova Vüsalə Rövşən qızı</t>
  </si>
  <si>
    <t>Məmmədova Azadə Ağa qızı</t>
  </si>
  <si>
    <t>Bağırova Leyla Valeh qızı</t>
  </si>
  <si>
    <t>Məmmədova Nailə Tofiq qızı</t>
  </si>
  <si>
    <t>11.02.1971</t>
  </si>
  <si>
    <t>İsmayılova Rübabə Mirağa qızı</t>
  </si>
  <si>
    <t>02.09.1961</t>
  </si>
  <si>
    <t>Şəhid ailəsi</t>
  </si>
  <si>
    <t>Fətullayeva Dilarə Haşim qızı</t>
  </si>
  <si>
    <t>29.11.1958</t>
  </si>
  <si>
    <t>Abasova Aynurə Zakir qızı</t>
  </si>
  <si>
    <t>16.08.1984</t>
  </si>
  <si>
    <t>Ələkbərova Gülşən Qurban qızı</t>
  </si>
  <si>
    <t>07.12.1985</t>
  </si>
  <si>
    <t>Humbətova Səbahət Şahid qızı</t>
  </si>
  <si>
    <t>28.04.1956</t>
  </si>
  <si>
    <t>Abudllazadə İlahə İntiqam qızı</t>
  </si>
  <si>
    <t>26.06.1994</t>
  </si>
  <si>
    <t>Qasımova Təhminə Fəxrəddin qızı</t>
  </si>
  <si>
    <t>24.06.1986</t>
  </si>
  <si>
    <t>Məmmədova Validə Gülbala qızı</t>
  </si>
  <si>
    <t>08.05.1961</t>
  </si>
  <si>
    <t>İskəndərova Təranə Natik qızı</t>
  </si>
  <si>
    <t>29.08.1985</t>
  </si>
  <si>
    <t>Qızıl Aypara Cəmiyyətinin Pirallahı bölməsinin sədri</t>
  </si>
  <si>
    <t>İbrahimova Rəna Zakir qızı</t>
  </si>
  <si>
    <t>29.05.1966</t>
  </si>
  <si>
    <t>Cəfərova Səriyyə Müslüm qızı</t>
  </si>
  <si>
    <t>01.02.1960</t>
  </si>
  <si>
    <t>Kovalyova Regina Yuriyevna</t>
  </si>
  <si>
    <t>01.12.1988</t>
  </si>
  <si>
    <t>Abşeron RİH yanında İctimai Şura</t>
  </si>
  <si>
    <t>"Azərbaycan Respublikası Milli Qəhrəmanlarını-Tanıma" İctimai Birliyi</t>
  </si>
  <si>
    <t>"Mərhəmət" Kimsəsizlərə Yardım İctimai  Birliyi</t>
  </si>
  <si>
    <t>"Azərbaycan Qadınları Respublika Cəmiyyəti" İctimai Birliyi</t>
  </si>
  <si>
    <t> "Dialoq və İnkişaf Naminə" İctimai Birliyi</t>
  </si>
  <si>
    <t> "Sosial, İqtisadi və Kənd Təsərrüfatının İnkişafına Dəstək" İctimai Birliyi</t>
  </si>
  <si>
    <t>Rayon Uşaq və Ailələrə Dəstək Mərkəzi</t>
  </si>
  <si>
    <t>direktor</t>
  </si>
  <si>
    <t>Astara  RİH yanında İctimai Şura</t>
  </si>
  <si>
    <t>Ağdam RİH yanında İctimai Şura</t>
  </si>
  <si>
    <t>Balakən  RİH yanında İctimai Şura</t>
  </si>
  <si>
    <t>Balakən RİH yanında İctimai Şura</t>
  </si>
  <si>
    <t>Binəqədi RİH yanında İctimai Şura</t>
  </si>
  <si>
    <t xml:space="preserve"> “Xocalı” Soyqırımını Tanıtma” İctimai Birliyi</t>
  </si>
  <si>
    <t>83 nömrəli məktəb-lisey</t>
  </si>
  <si>
    <t>direktor müavini</t>
  </si>
  <si>
    <t>“Qarabağ Əlilləri və Veteranları” İctimai Birliyi</t>
  </si>
  <si>
    <t>Cəlilabad RİH yanında İctimai Şura</t>
  </si>
  <si>
    <t>Gədəbəy RİH yanında İctimai Şura</t>
  </si>
  <si>
    <t>“Novosti Gyandji” qəzeti</t>
  </si>
  <si>
    <t>baş redaktor</t>
  </si>
  <si>
    <t>“Gəncə Maairf Evi” İctimai Birliyi</t>
  </si>
  <si>
    <t>“Təmas” Regional İnkişaf İctimai Birliyi</t>
  </si>
  <si>
    <t>Azərbaycana Birgə Yardım Təşkilatı</t>
  </si>
  <si>
    <t>koordinator</t>
  </si>
  <si>
    <t xml:space="preserve">Gəncə bölməsinin sədri </t>
  </si>
  <si>
    <t>Gəncə Dövlət Universitetinin Həmkarlar İttifaqı Komitəsi</t>
  </si>
  <si>
    <t>İmişli RİH yanında İctimai Şura</t>
  </si>
  <si>
    <t>İsmayıllı RİH yanında İctimai Şura</t>
  </si>
  <si>
    <t>5 saylı tam orta məktəbi</t>
  </si>
  <si>
    <t>müəllim</t>
  </si>
  <si>
    <t>Kolxoz müşahidə şurası</t>
  </si>
  <si>
    <t>“Arzu” Qadın İnkişaf Qrupu</t>
  </si>
  <si>
    <t>Lənkərən ŞİH yanında İctimai Şura</t>
  </si>
  <si>
    <t>Masallı RİH yanında İctimai Şura</t>
  </si>
  <si>
    <t>təqaüdçü</t>
  </si>
  <si>
    <t>iki şəhid anası</t>
  </si>
  <si>
    <t>Nəsimi RİH yanında İctimai Şura</t>
  </si>
  <si>
    <t>Qax RİH yanında İctimai Şura</t>
  </si>
  <si>
    <t>“Şəlalə” qəzeti</t>
  </si>
  <si>
    <t xml:space="preserve"> redaktor</t>
  </si>
  <si>
    <t>Kənd -Qida - İş Həmkarlar  İttifaqı Federasiyası</t>
  </si>
  <si>
    <t>Rayon təşkilatının sədri</t>
  </si>
  <si>
    <t>“Yasəmən” Qadın İnkişaf və  Müəssisə Qrupu</t>
  </si>
  <si>
    <t>rəhbər</t>
  </si>
  <si>
    <t>Qax İngiloy kənd “Müqəddəs  Giorgi” kilsəsigürcü provaslav  xristian dini icması</t>
  </si>
  <si>
    <t>Təhsil İşçiləri Azad Həmkarlar İttifaqı</t>
  </si>
  <si>
    <t xml:space="preserve"> rayon komitəsinin sədri</t>
  </si>
  <si>
    <t>Quba RİH yanında İctimai Şura</t>
  </si>
  <si>
    <t>Saatlı  RİH yanında İctimai Şura</t>
  </si>
  <si>
    <t>Tarix- diyarşünaslıq  muzeyi</t>
  </si>
  <si>
    <t>rəssam</t>
  </si>
  <si>
    <t>Məktəb</t>
  </si>
  <si>
    <t>Sabirabad  RİH yanında İctimai Şura</t>
  </si>
  <si>
    <t>Şabran RİH yanında İctimai Şura</t>
  </si>
  <si>
    <t>Rayon Mədəniyyət Mərkəzi</t>
  </si>
  <si>
    <t>Sumqayıt ŞİH yanında İctimai Şura</t>
  </si>
  <si>
    <t>Xankişiyeva Firuzə Tərlan qızı</t>
  </si>
  <si>
    <t>Məhərrəmova Mətanət Kamal qızı</t>
  </si>
  <si>
    <t>İmanzadə Nəzrin Zaur qızı</t>
  </si>
  <si>
    <t>Xaçmaz RİH yanında İctimai Şura</t>
  </si>
  <si>
    <t>Xətai RİH yanında İctimai Şura</t>
  </si>
  <si>
    <t>Xızı  RİH yanında İctimai Şura</t>
  </si>
  <si>
    <t>Xocalı RİH yanında İctimai Şura</t>
  </si>
  <si>
    <t>Xocavənd RİH yanında İctimai Şura</t>
  </si>
  <si>
    <t>Zaqatala RİH yanında İctimai Şura</t>
  </si>
  <si>
    <t>Ağcabədi RİH yanında İctimai Şura</t>
  </si>
  <si>
    <t>Ağdaş RİH yanında İctimai Şura</t>
  </si>
  <si>
    <t>Daşkəsən RİH yanında İctimai Şura</t>
  </si>
  <si>
    <t>Oğuz RİH yanında İctimai Şura</t>
  </si>
  <si>
    <t>Qazax RİH yanında İctimai Şura</t>
  </si>
  <si>
    <t>Salyan RİH yanında İctimai Şura</t>
  </si>
  <si>
    <t>Şəki RİH yanında İctimai Şura</t>
  </si>
  <si>
    <t>Ucar RİH yanında İctimai Şura</t>
  </si>
  <si>
    <t>Zəngilan RİH yanında İctimai Şura</t>
  </si>
  <si>
    <t>Biləsuvar RİH yanında İctimai Şura</t>
  </si>
  <si>
    <t>Beyləqan RİH yanında İctimai Şura</t>
  </si>
  <si>
    <t>Göygöl RİH yanında İctimai Şura</t>
  </si>
  <si>
    <t>Cəbrayıl RİH yanında İctimai Şura</t>
  </si>
  <si>
    <t>Göyçay RİH yanında İctimai Şura</t>
  </si>
  <si>
    <t>Xızı RİH yanında İctimai Şura</t>
  </si>
  <si>
    <t>Goranboy RİH yanında İctimai Şura</t>
  </si>
  <si>
    <t>Lerik RİH yanında İctimai Şura</t>
  </si>
  <si>
    <t>Sabunçu RİH yanında İctimai Şura</t>
  </si>
  <si>
    <t>Pirallahı RİH yanında İctimai Şura</t>
  </si>
  <si>
    <t>Nizami RİH yanında İctimai Şura</t>
  </si>
  <si>
    <t>Şamaxı RİH yanında İctimai Şura</t>
  </si>
  <si>
    <t>“Yeni  Fikir ” Jurnalist  Həmrəyliyi  İctimai Birliyi</t>
  </si>
  <si>
    <t>Yengiyan bələdiyyəsi</t>
  </si>
  <si>
    <t>“Zaqatalada  Qadınların Sosial İnkişafına Dəstək”  İctimai  Birliyi</t>
  </si>
  <si>
    <t>"Qarabağ müharibə əlilləri veterenları və şəhid ailələri" İctimai Birliyi</t>
  </si>
  <si>
    <t>rayon sədri</t>
  </si>
  <si>
    <t xml:space="preserve">"Mingəçevir Valideynlər Assosiasiyası" İctimai Birliyi </t>
  </si>
  <si>
    <t>Uşaq və Ailələrə dəstək Mərkəzi</t>
  </si>
  <si>
    <t>Yerli icra hakimiyyəti yanında ictimai şuraların üzvlərinin sayı</t>
  </si>
  <si>
    <t>Mingəçevir ŞİH  yanında İctimai Şura</t>
  </si>
  <si>
    <t>Столбец3</t>
  </si>
  <si>
    <t>Qadın sədrlərin sayı</t>
  </si>
  <si>
    <t>Qadın sədr müavinlərinin sayı</t>
  </si>
  <si>
    <t>Qadın katiblərin sayı</t>
  </si>
  <si>
    <t>Qadın üzvlərin sayı</t>
  </si>
  <si>
    <t>Gəncə ŞİH yanında İctimai Şura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</si>
</sst>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0000"/>
    <numFmt numFmtId="165" formatCode="_-* #,##0_-;\-* #,##0_-;_-* &quot;-&quot;??_-;_-@_-"/>
  </numFmts>
  <fonts count="1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sz val="10"/>
      <color theme="1"/>
      <name val="Calibri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0" fontId="2" fillId="2" borderId="1" xfId="1" applyNumberFormat="1" applyFont="1" applyFill="1" applyBorder="1" applyAlignment="1">
      <alignment vertical="top" wrapText="1"/>
    </xf>
    <xf numFmtId="0" fontId="2" fillId="2" borderId="1" xfId="1" applyNumberFormat="1" applyFont="1" applyFill="1" applyBorder="1" applyAlignment="1">
      <alignment vertical="top" wrapText="1"/>
    </xf>
    <xf numFmtId="9" fontId="2" fillId="2" borderId="1" xfId="1" applyFont="1" applyFill="1" applyBorder="1" applyAlignment="1">
      <alignment vertical="top" wrapText="1"/>
    </xf>
    <xf numFmtId="0" fontId="3" fillId="2" borderId="0" xfId="0" applyFont="1" applyFill="1" applyAlignment="1">
      <alignment vertical="top"/>
    </xf>
    <xf numFmtId="164" fontId="3" fillId="2" borderId="1" xfId="0" applyNumberFormat="1" applyFont="1" applyFill="1" applyBorder="1" applyAlignment="1">
      <alignment vertical="top" wrapText="1"/>
    </xf>
    <xf numFmtId="14" fontId="3" fillId="2" borderId="1" xfId="0" applyNumberFormat="1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left" vertical="center" wrapText="1"/>
    </xf>
    <xf numFmtId="164" fontId="3" fillId="2" borderId="0" xfId="0" applyNumberFormat="1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10" fontId="3" fillId="2" borderId="0" xfId="1" applyNumberFormat="1" applyFont="1" applyFill="1" applyBorder="1" applyAlignment="1">
      <alignment vertical="top" wrapText="1"/>
    </xf>
    <xf numFmtId="0" fontId="3" fillId="2" borderId="0" xfId="1" applyNumberFormat="1" applyFont="1" applyFill="1" applyBorder="1" applyAlignment="1">
      <alignment vertical="top" wrapText="1"/>
    </xf>
    <xf numFmtId="9" fontId="2" fillId="2" borderId="0" xfId="1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 wrapText="1"/>
    </xf>
    <xf numFmtId="14" fontId="3" fillId="2" borderId="0" xfId="0" applyNumberFormat="1" applyFont="1" applyFill="1" applyBorder="1" applyAlignment="1">
      <alignment horizontal="right" vertical="top" wrapText="1"/>
    </xf>
    <xf numFmtId="0" fontId="3" fillId="2" borderId="0" xfId="0" applyNumberFormat="1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vertical="top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14" fontId="4" fillId="2" borderId="2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left" vertical="center" wrapText="1"/>
    </xf>
    <xf numFmtId="0" fontId="3" fillId="2" borderId="0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left" vertical="center" wrapText="1"/>
    </xf>
    <xf numFmtId="164" fontId="2" fillId="2" borderId="1" xfId="2" applyNumberFormat="1" applyFont="1" applyFill="1" applyBorder="1" applyAlignment="1">
      <alignment vertical="top" wrapText="1"/>
    </xf>
    <xf numFmtId="0" fontId="2" fillId="2" borderId="1" xfId="2" applyFont="1" applyFill="1" applyBorder="1" applyAlignment="1">
      <alignment vertical="top" wrapText="1"/>
    </xf>
    <xf numFmtId="0" fontId="2" fillId="2" borderId="1" xfId="2" applyNumberFormat="1" applyFont="1" applyFill="1" applyBorder="1" applyAlignment="1">
      <alignment vertical="top" wrapText="1"/>
    </xf>
    <xf numFmtId="0" fontId="2" fillId="2" borderId="1" xfId="2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/>
    </xf>
    <xf numFmtId="0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right" vertical="top"/>
    </xf>
    <xf numFmtId="164" fontId="7" fillId="2" borderId="1" xfId="0" applyNumberFormat="1" applyFont="1" applyFill="1" applyBorder="1" applyAlignment="1">
      <alignment horizontal="center" vertical="top" wrapText="1"/>
    </xf>
    <xf numFmtId="43" fontId="7" fillId="2" borderId="1" xfId="3" applyFont="1" applyFill="1" applyBorder="1" applyAlignment="1">
      <alignment vertical="top" wrapText="1"/>
    </xf>
    <xf numFmtId="0" fontId="7" fillId="2" borderId="1" xfId="3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10" fontId="6" fillId="2" borderId="1" xfId="0" applyNumberFormat="1" applyFont="1" applyFill="1" applyBorder="1" applyAlignment="1">
      <alignment horizontal="right" vertical="top" wrapText="1"/>
    </xf>
    <xf numFmtId="165" fontId="7" fillId="2" borderId="1" xfId="3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/>
    </xf>
    <xf numFmtId="165" fontId="6" fillId="2" borderId="1" xfId="3" applyNumberFormat="1" applyFont="1" applyFill="1" applyBorder="1" applyAlignment="1">
      <alignment horizontal="right" vertical="top"/>
    </xf>
    <xf numFmtId="0" fontId="3" fillId="2" borderId="0" xfId="0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vertical="top" wrapText="1"/>
    </xf>
    <xf numFmtId="0" fontId="3" fillId="2" borderId="0" xfId="0" applyNumberFormat="1" applyFont="1" applyFill="1" applyAlignment="1">
      <alignment horizontal="right" vertical="top"/>
    </xf>
    <xf numFmtId="164" fontId="3" fillId="2" borderId="0" xfId="0" applyNumberFormat="1" applyFont="1" applyFill="1" applyAlignment="1">
      <alignment vertical="top" wrapText="1"/>
    </xf>
    <xf numFmtId="10" fontId="3" fillId="2" borderId="0" xfId="1" applyNumberFormat="1" applyFont="1" applyFill="1" applyAlignment="1">
      <alignment vertical="top"/>
    </xf>
    <xf numFmtId="0" fontId="3" fillId="2" borderId="0" xfId="1" applyNumberFormat="1" applyFont="1" applyFill="1" applyAlignment="1">
      <alignment vertical="top"/>
    </xf>
    <xf numFmtId="9" fontId="3" fillId="2" borderId="0" xfId="1" applyFont="1" applyFill="1" applyAlignment="1">
      <alignment vertical="top"/>
    </xf>
    <xf numFmtId="0" fontId="3" fillId="2" borderId="0" xfId="0" applyNumberFormat="1" applyFont="1" applyFill="1" applyAlignment="1">
      <alignment vertical="top" wrapText="1"/>
    </xf>
    <xf numFmtId="0" fontId="3" fillId="2" borderId="0" xfId="0" applyFont="1" applyFill="1" applyAlignment="1">
      <alignment horizontal="left" vertical="top"/>
    </xf>
    <xf numFmtId="165" fontId="7" fillId="2" borderId="4" xfId="3" applyNumberFormat="1" applyFont="1" applyFill="1" applyBorder="1" applyAlignment="1">
      <alignment horizontal="center" vertical="top" wrapText="1"/>
    </xf>
    <xf numFmtId="165" fontId="7" fillId="2" borderId="3" xfId="3" applyNumberFormat="1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0" fontId="5" fillId="2" borderId="1" xfId="1" applyNumberFormat="1" applyFont="1" applyFill="1" applyBorder="1" applyAlignment="1">
      <alignment horizontal="left" vertical="center" wrapText="1"/>
    </xf>
    <xf numFmtId="0" fontId="5" fillId="2" borderId="1" xfId="1" applyNumberFormat="1" applyFont="1" applyFill="1" applyBorder="1" applyAlignment="1">
      <alignment horizontal="left" vertical="center" wrapText="1"/>
    </xf>
    <xf numFmtId="9" fontId="5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left" vertical="center" wrapText="1"/>
    </xf>
    <xf numFmtId="10" fontId="5" fillId="3" borderId="2" xfId="1" applyNumberFormat="1" applyFont="1" applyFill="1" applyBorder="1" applyAlignment="1">
      <alignment horizontal="left" vertical="center" wrapText="1"/>
    </xf>
    <xf numFmtId="0" fontId="5" fillId="3" borderId="1" xfId="1" applyNumberFormat="1" applyFont="1" applyFill="1" applyBorder="1" applyAlignment="1">
      <alignment horizontal="left" vertical="center" wrapText="1"/>
    </xf>
    <xf numFmtId="9" fontId="5" fillId="3" borderId="2" xfId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4" fillId="3" borderId="1" xfId="0" applyNumberFormat="1" applyFont="1" applyFill="1" applyBorder="1" applyAlignment="1">
      <alignment horizontal="left" vertical="center" wrapText="1"/>
    </xf>
    <xf numFmtId="10" fontId="5" fillId="2" borderId="2" xfId="1" applyNumberFormat="1" applyFont="1" applyFill="1" applyBorder="1" applyAlignment="1">
      <alignment horizontal="left" vertical="center" wrapText="1"/>
    </xf>
    <xf numFmtId="9" fontId="5" fillId="2" borderId="2" xfId="1" applyFont="1" applyFill="1" applyBorder="1" applyAlignment="1">
      <alignment horizontal="left" vertical="center" wrapText="1"/>
    </xf>
    <xf numFmtId="0" fontId="5" fillId="2" borderId="2" xfId="1" applyNumberFormat="1" applyFont="1" applyFill="1" applyBorder="1" applyAlignment="1">
      <alignment horizontal="left" vertical="center" wrapText="1"/>
    </xf>
    <xf numFmtId="0" fontId="4" fillId="2" borderId="2" xfId="0" applyNumberFormat="1" applyFont="1" applyFill="1" applyBorder="1" applyAlignment="1">
      <alignment horizontal="left" vertical="center" wrapText="1"/>
    </xf>
    <xf numFmtId="10" fontId="5" fillId="3" borderId="1" xfId="1" applyNumberFormat="1" applyFont="1" applyFill="1" applyBorder="1" applyAlignment="1">
      <alignment horizontal="left" vertical="center" wrapText="1"/>
    </xf>
    <xf numFmtId="9" fontId="5" fillId="3" borderId="1" xfId="1" applyFont="1" applyFill="1" applyBorder="1" applyAlignment="1">
      <alignment horizontal="left" vertical="center" wrapText="1"/>
    </xf>
    <xf numFmtId="10" fontId="4" fillId="2" borderId="1" xfId="1" applyNumberFormat="1" applyFont="1" applyFill="1" applyBorder="1" applyAlignment="1">
      <alignment horizontal="left" vertical="center" wrapText="1"/>
    </xf>
    <xf numFmtId="10" fontId="4" fillId="3" borderId="1" xfId="1" applyNumberFormat="1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left" vertical="center" wrapText="1"/>
    </xf>
    <xf numFmtId="0" fontId="5" fillId="3" borderId="2" xfId="1" applyNumberFormat="1" applyFont="1" applyFill="1" applyBorder="1" applyAlignment="1">
      <alignment horizontal="left" vertical="center" wrapText="1"/>
    </xf>
    <xf numFmtId="0" fontId="4" fillId="2" borderId="1" xfId="1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10" fontId="4" fillId="2" borderId="2" xfId="1" applyNumberFormat="1" applyFont="1" applyFill="1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left" vertical="center" wrapText="1"/>
    </xf>
    <xf numFmtId="10" fontId="7" fillId="2" borderId="4" xfId="1" applyNumberFormat="1" applyFont="1" applyFill="1" applyBorder="1" applyAlignment="1">
      <alignment horizontal="center" vertical="top" wrapText="1"/>
    </xf>
    <xf numFmtId="10" fontId="7" fillId="2" borderId="3" xfId="1" applyNumberFormat="1" applyFont="1" applyFill="1" applyBorder="1" applyAlignment="1">
      <alignment horizontal="center" vertical="top" wrapText="1"/>
    </xf>
    <xf numFmtId="165" fontId="7" fillId="2" borderId="4" xfId="3" applyNumberFormat="1" applyFont="1" applyFill="1" applyBorder="1" applyAlignment="1">
      <alignment horizontal="center" vertical="top" wrapText="1"/>
    </xf>
    <xf numFmtId="165" fontId="7" fillId="2" borderId="3" xfId="3" applyNumberFormat="1" applyFont="1" applyFill="1" applyBorder="1" applyAlignment="1">
      <alignment horizontal="center" vertical="top" wrapText="1"/>
    </xf>
    <xf numFmtId="0" fontId="3" fillId="2" borderId="1" xfId="1" applyNumberFormat="1" applyFont="1" applyFill="1" applyBorder="1" applyAlignment="1">
      <alignment horizontal="center" vertical="top" wrapText="1"/>
    </xf>
    <xf numFmtId="0" fontId="3" fillId="2" borderId="4" xfId="1" applyNumberFormat="1" applyFont="1" applyFill="1" applyBorder="1" applyAlignment="1">
      <alignment horizontal="center" vertical="top" wrapText="1"/>
    </xf>
    <xf numFmtId="0" fontId="3" fillId="2" borderId="3" xfId="1" applyNumberFormat="1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4" fillId="3" borderId="1" xfId="1" applyNumberFormat="1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14" fontId="4" fillId="3" borderId="1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9" fillId="2" borderId="5" xfId="0" applyFont="1" applyFill="1" applyBorder="1" applyAlignment="1">
      <alignment vertical="top"/>
    </xf>
    <xf numFmtId="9" fontId="3" fillId="2" borderId="0" xfId="1" applyFont="1" applyFill="1" applyAlignment="1">
      <alignment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right" vertical="top"/>
    </xf>
    <xf numFmtId="165" fontId="3" fillId="2" borderId="1" xfId="3" applyNumberFormat="1" applyFont="1" applyFill="1" applyBorder="1" applyAlignment="1">
      <alignment horizontal="right" vertical="top" wrapText="1"/>
    </xf>
    <xf numFmtId="0" fontId="10" fillId="3" borderId="1" xfId="0" applyFont="1" applyFill="1" applyBorder="1" applyAlignment="1">
      <alignment horizontal="left" vertical="center" wrapText="1"/>
    </xf>
    <xf numFmtId="10" fontId="10" fillId="3" borderId="1" xfId="1" applyNumberFormat="1" applyFont="1" applyFill="1" applyBorder="1" applyAlignment="1">
      <alignment horizontal="left" vertical="center" wrapText="1"/>
    </xf>
    <xf numFmtId="0" fontId="10" fillId="3" borderId="1" xfId="1" applyNumberFormat="1" applyFont="1" applyFill="1" applyBorder="1" applyAlignment="1">
      <alignment horizontal="left" vertical="center" wrapText="1"/>
    </xf>
    <xf numFmtId="9" fontId="10" fillId="3" borderId="1" xfId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</cellXfs>
  <cellStyles count="4">
    <cellStyle name="Обычный" xfId="0" builtinId="0"/>
    <cellStyle name="Обычный 2" xfId="2" xr:uid="{00000000-0005-0000-0000-000001000000}"/>
    <cellStyle name="Процентный" xfId="1" builtinId="5"/>
    <cellStyle name="Финансовый" xfId="3" builtinId="3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>
          <fgColor indexed="64"/>
          <bgColor theme="0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>
          <fgColor indexed="64"/>
          <bgColor theme="0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>
          <fgColor indexed="64"/>
          <bgColor theme="0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4" formatCode="0.00%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00000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Таблица134" displayName="Таблица134" ref="A1:T143" totalsRowShown="0" headerRowDxfId="3" dataDxfId="2" headerRowBorderDxfId="24" tableBorderDxfId="23" totalsRowBorderDxfId="22">
  <autoFilter ref="A1:T143" xr:uid="{00000000-0009-0000-0100-000003000000}">
    <filterColumn colId="13">
      <customFilters>
        <customFilter operator="notEqual" val=" "/>
      </customFilters>
    </filterColumn>
  </autoFilter>
  <tableColumns count="20">
    <tableColumn id="1" xr3:uid="{00000000-0010-0000-0000-000001000000}" name="Столбец1" dataDxfId="21"/>
    <tableColumn id="15" xr3:uid="{00000000-0010-0000-0000-00000F000000}" name="Столбец2" dataDxfId="20"/>
    <tableColumn id="2" xr3:uid="{00000000-0010-0000-0000-000002000000}" name="Dövlət qurumunun adı" dataDxfId="19"/>
    <tableColumn id="3" xr3:uid="{00000000-0010-0000-0000-000003000000}" name="ictimai şura üzvlərinin sayı" dataDxfId="18"/>
    <tableColumn id="4" xr3:uid="{00000000-0010-0000-0000-000004000000}" name="kişilərin sayı" dataDxfId="17"/>
    <tableColumn id="5" xr3:uid="{00000000-0010-0000-0000-000005000000}" name="qadınların sayı" dataDxfId="16"/>
    <tableColumn id="6" xr3:uid="{00000000-0010-0000-0000-000006000000}" name="qadınların sayı fazilə" dataDxfId="15" dataCellStyle="Процентный">
      <calculatedColumnFormula>F2/D2</calculatedColumnFormula>
    </tableColumn>
    <tableColumn id="7" xr3:uid="{00000000-0010-0000-0000-000007000000}" name="vəzifə sayı" dataDxfId="14" dataCellStyle="Процентный"/>
    <tableColumn id="8" xr3:uid="{00000000-0010-0000-0000-000008000000}" name="Vəzifə olan Kişilər" dataDxfId="13" dataCellStyle="Процентный"/>
    <tableColumn id="9" xr3:uid="{00000000-0010-0000-0000-000009000000}" name="Vıəzifədə olan qadınlar" dataDxfId="12" dataCellStyle="Процентный"/>
    <tableColumn id="10" xr3:uid="{00000000-0010-0000-0000-00000A000000}" name="Vəzifədə olan qadınlar (fazilə)" dataDxfId="11" dataCellStyle="Процентный">
      <calculatedColumnFormula>J2/H2</calculatedColumnFormula>
    </tableColumn>
    <tableColumn id="18" xr3:uid="{00000000-0010-0000-0000-000012000000}" name="İctimai Şurada vəzifəsi" dataDxfId="0" dataCellStyle="Процентный"/>
    <tableColumn id="11" xr3:uid="{00000000-0010-0000-0000-00000B000000}" name="Üzvün soyadı, adı, atasının adı" dataDxfId="10"/>
    <tableColumn id="19" xr3:uid="{00000000-0010-0000-0000-000013000000}" name="cins" dataDxfId="9"/>
    <tableColumn id="12" xr3:uid="{00000000-0010-0000-0000-00000C000000}" name="Təvəllüd" dataDxfId="8"/>
    <tableColumn id="13" xr3:uid="{00000000-0010-0000-0000-00000D000000}" name="yaş" dataDxfId="7">
      <calculatedColumnFormula>DATEDIF(O2,TODAY(),"y")</calculatedColumnFormula>
    </tableColumn>
    <tableColumn id="14" xr3:uid="{00000000-0010-0000-0000-00000E000000}" name="yaş qrup" dataDxfId="6">
      <calculatedColumnFormula>IF(P2&lt;=17,"0-17",IF(P2&lt;=35,"18-35",IF(P2&lt;=50,"36-50",IF(P2&lt;=55,"51-55","55+"))))</calculatedColumnFormula>
    </tableColumn>
    <tableColumn id="16" xr3:uid="{00000000-0010-0000-0000-000010000000}" name="Təmsil etdiyi təşkilat" dataDxfId="5"/>
    <tableColumn id="17" xr3:uid="{00000000-0010-0000-0000-000011000000}" name="Təşkilatda vəzifəsi" dataDxfId="4"/>
    <tableColumn id="20" xr3:uid="{6B470932-A37A-493C-8261-374C9A677D22}" name="Столбец3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6"/>
  <sheetViews>
    <sheetView tabSelected="1" topLeftCell="B1" zoomScaleNormal="100" workbookViewId="0">
      <selection activeCell="M6" sqref="M6"/>
    </sheetView>
  </sheetViews>
  <sheetFormatPr defaultColWidth="8.88671875" defaultRowHeight="27" customHeight="1" x14ac:dyDescent="0.3"/>
  <cols>
    <col min="1" max="1" width="8.88671875" style="47" customWidth="1"/>
    <col min="2" max="2" width="5" style="47" customWidth="1"/>
    <col min="3" max="3" width="19.33203125" style="49" customWidth="1"/>
    <col min="4" max="4" width="5.44140625" style="7" customWidth="1"/>
    <col min="5" max="5" width="5.6640625" style="7" customWidth="1"/>
    <col min="6" max="6" width="4.6640625" style="7" customWidth="1"/>
    <col min="7" max="7" width="7.33203125" style="50" customWidth="1"/>
    <col min="8" max="8" width="4.88671875" style="51" customWidth="1"/>
    <col min="9" max="10" width="5.5546875" style="51" customWidth="1"/>
    <col min="11" max="11" width="7.33203125" style="52" customWidth="1"/>
    <col min="12" max="12" width="10" style="104" customWidth="1"/>
    <col min="13" max="13" width="18.5546875" style="53" customWidth="1"/>
    <col min="14" max="14" width="12.33203125" style="54" customWidth="1"/>
    <col min="15" max="15" width="12.6640625" style="37" customWidth="1"/>
    <col min="16" max="16" width="8.33203125" style="48" customWidth="1"/>
    <col min="17" max="17" width="9.6640625" style="48" customWidth="1"/>
    <col min="18" max="18" width="29.44140625" style="47" customWidth="1"/>
    <col min="19" max="19" width="11.88671875" style="7" customWidth="1"/>
    <col min="20" max="16384" width="8.88671875" style="7"/>
  </cols>
  <sheetData>
    <row r="1" spans="1:20" ht="27" customHeight="1" x14ac:dyDescent="0.3">
      <c r="A1" s="2" t="s">
        <v>26</v>
      </c>
      <c r="B1" s="2" t="s">
        <v>29</v>
      </c>
      <c r="C1" s="30" t="s">
        <v>0</v>
      </c>
      <c r="D1" s="31" t="s">
        <v>15</v>
      </c>
      <c r="E1" s="31" t="s">
        <v>16</v>
      </c>
      <c r="F1" s="31" t="s">
        <v>17</v>
      </c>
      <c r="G1" s="4" t="s">
        <v>18</v>
      </c>
      <c r="H1" s="5" t="s">
        <v>19</v>
      </c>
      <c r="I1" s="5" t="s">
        <v>20</v>
      </c>
      <c r="J1" s="5" t="s">
        <v>21</v>
      </c>
      <c r="K1" s="6" t="s">
        <v>22</v>
      </c>
      <c r="L1" s="6" t="s">
        <v>3</v>
      </c>
      <c r="M1" s="32" t="s">
        <v>1</v>
      </c>
      <c r="N1" s="33" t="s">
        <v>27</v>
      </c>
      <c r="O1" s="34" t="s">
        <v>2</v>
      </c>
      <c r="P1" s="35" t="s">
        <v>14</v>
      </c>
      <c r="Q1" s="35" t="s">
        <v>24</v>
      </c>
      <c r="R1" s="36" t="s">
        <v>4</v>
      </c>
      <c r="S1" s="3" t="s">
        <v>25</v>
      </c>
      <c r="T1" s="103" t="s">
        <v>413</v>
      </c>
    </row>
    <row r="2" spans="1:20" ht="27" customHeight="1" x14ac:dyDescent="0.3">
      <c r="A2" s="20">
        <v>1</v>
      </c>
      <c r="B2" s="20"/>
      <c r="C2" s="58" t="s">
        <v>317</v>
      </c>
      <c r="D2" s="59">
        <v>15</v>
      </c>
      <c r="E2" s="59">
        <v>8</v>
      </c>
      <c r="F2" s="59">
        <v>7</v>
      </c>
      <c r="G2" s="60">
        <f>F2/D2</f>
        <v>0.46666666666666667</v>
      </c>
      <c r="H2" s="61">
        <v>3</v>
      </c>
      <c r="I2" s="61">
        <v>0</v>
      </c>
      <c r="J2" s="61">
        <v>3</v>
      </c>
      <c r="K2" s="62">
        <f>J2/H2</f>
        <v>1</v>
      </c>
      <c r="L2" s="59" t="s">
        <v>11</v>
      </c>
      <c r="M2" s="64" t="s">
        <v>40</v>
      </c>
      <c r="N2" s="20" t="s">
        <v>28</v>
      </c>
      <c r="O2" s="63" t="s">
        <v>41</v>
      </c>
      <c r="P2" s="64">
        <f ca="1">DATEDIF(O2,TODAY(),"y")</f>
        <v>53</v>
      </c>
      <c r="Q2" s="64" t="str">
        <f ca="1">IF(P2&lt;=17,"0-17",IF(P2&lt;=35,"18-35",IF(P2&lt;=50,"36-50",IF(P2&lt;=55,"51-55","55+"))))</f>
        <v>51-55</v>
      </c>
      <c r="R2" s="20" t="s">
        <v>318</v>
      </c>
      <c r="S2" s="20" t="s">
        <v>6</v>
      </c>
      <c r="T2" s="102" t="e" cm="1">
        <f t="array" aca="1" ref="T2" ca="1">_xludf.UNIQUE(C:C)</f>
        <v>#NAME?</v>
      </c>
    </row>
    <row r="3" spans="1:20" ht="27" customHeight="1" x14ac:dyDescent="0.3">
      <c r="A3" s="20">
        <v>2</v>
      </c>
      <c r="B3" s="20"/>
      <c r="C3" s="58" t="s">
        <v>317</v>
      </c>
      <c r="D3" s="59">
        <v>15</v>
      </c>
      <c r="E3" s="59">
        <v>8</v>
      </c>
      <c r="F3" s="59">
        <v>7</v>
      </c>
      <c r="G3" s="60">
        <f t="shared" ref="G3:G79" si="0">F3/D3</f>
        <v>0.46666666666666667</v>
      </c>
      <c r="H3" s="61">
        <v>3</v>
      </c>
      <c r="I3" s="61">
        <v>0</v>
      </c>
      <c r="J3" s="61">
        <v>3</v>
      </c>
      <c r="K3" s="62">
        <f t="shared" ref="K3:K79" si="1">J3/H3</f>
        <v>1</v>
      </c>
      <c r="L3" s="59" t="s">
        <v>10</v>
      </c>
      <c r="M3" s="65" t="s">
        <v>42</v>
      </c>
      <c r="N3" s="20" t="s">
        <v>28</v>
      </c>
      <c r="O3" s="63" t="s">
        <v>43</v>
      </c>
      <c r="P3" s="64">
        <f t="shared" ref="P3:P8" ca="1" si="2">DATEDIF(O3,TODAY(),"y")</f>
        <v>50</v>
      </c>
      <c r="Q3" s="64" t="str">
        <f t="shared" ref="Q3:Q79" ca="1" si="3">IF(P3&lt;=17,"0-17",IF(P3&lt;=35,"18-35",IF(P3&lt;=50,"36-50",IF(P3&lt;=55,"51-55","55+"))))</f>
        <v>36-50</v>
      </c>
      <c r="R3" s="59" t="s">
        <v>319</v>
      </c>
      <c r="S3" s="20" t="s">
        <v>6</v>
      </c>
      <c r="T3" s="102"/>
    </row>
    <row r="4" spans="1:20" ht="27" customHeight="1" x14ac:dyDescent="0.3">
      <c r="A4" s="20">
        <v>3</v>
      </c>
      <c r="B4" s="20"/>
      <c r="C4" s="58" t="s">
        <v>317</v>
      </c>
      <c r="D4" s="59">
        <v>15</v>
      </c>
      <c r="E4" s="59">
        <v>8</v>
      </c>
      <c r="F4" s="59">
        <v>7</v>
      </c>
      <c r="G4" s="60">
        <f t="shared" si="0"/>
        <v>0.46666666666666667</v>
      </c>
      <c r="H4" s="61">
        <v>3</v>
      </c>
      <c r="I4" s="61">
        <v>0</v>
      </c>
      <c r="J4" s="61">
        <v>3</v>
      </c>
      <c r="K4" s="62">
        <f t="shared" si="1"/>
        <v>1</v>
      </c>
      <c r="L4" s="59" t="s">
        <v>5</v>
      </c>
      <c r="M4" s="65" t="s">
        <v>44</v>
      </c>
      <c r="N4" s="20" t="s">
        <v>28</v>
      </c>
      <c r="O4" s="63" t="s">
        <v>45</v>
      </c>
      <c r="P4" s="64">
        <f t="shared" ca="1" si="2"/>
        <v>51</v>
      </c>
      <c r="Q4" s="64" t="str">
        <f t="shared" ca="1" si="3"/>
        <v>51-55</v>
      </c>
      <c r="R4" s="59" t="s">
        <v>46</v>
      </c>
      <c r="S4" s="20" t="s">
        <v>11</v>
      </c>
      <c r="T4" s="102"/>
    </row>
    <row r="5" spans="1:20" ht="27" customHeight="1" x14ac:dyDescent="0.3">
      <c r="A5" s="20">
        <v>4</v>
      </c>
      <c r="B5" s="20"/>
      <c r="C5" s="58" t="s">
        <v>317</v>
      </c>
      <c r="D5" s="59">
        <v>15</v>
      </c>
      <c r="E5" s="59">
        <v>8</v>
      </c>
      <c r="F5" s="59">
        <v>7</v>
      </c>
      <c r="G5" s="60">
        <f t="shared" si="0"/>
        <v>0.46666666666666667</v>
      </c>
      <c r="H5" s="61">
        <v>3</v>
      </c>
      <c r="I5" s="61">
        <v>0</v>
      </c>
      <c r="J5" s="61">
        <v>3</v>
      </c>
      <c r="K5" s="62">
        <f t="shared" si="1"/>
        <v>1</v>
      </c>
      <c r="L5" s="59" t="s">
        <v>6</v>
      </c>
      <c r="M5" s="65" t="s">
        <v>47</v>
      </c>
      <c r="N5" s="20" t="s">
        <v>28</v>
      </c>
      <c r="O5" s="63" t="s">
        <v>48</v>
      </c>
      <c r="P5" s="64">
        <f t="shared" ca="1" si="2"/>
        <v>55</v>
      </c>
      <c r="Q5" s="64" t="str">
        <f t="shared" ca="1" si="3"/>
        <v>51-55</v>
      </c>
      <c r="R5" s="59" t="s">
        <v>320</v>
      </c>
      <c r="S5" s="20" t="s">
        <v>10</v>
      </c>
      <c r="T5" s="102"/>
    </row>
    <row r="6" spans="1:20" ht="27" customHeight="1" x14ac:dyDescent="0.3">
      <c r="A6" s="20">
        <v>5</v>
      </c>
      <c r="B6" s="20"/>
      <c r="C6" s="58" t="s">
        <v>317</v>
      </c>
      <c r="D6" s="59">
        <v>15</v>
      </c>
      <c r="E6" s="59">
        <v>8</v>
      </c>
      <c r="F6" s="59">
        <v>7</v>
      </c>
      <c r="G6" s="60">
        <f t="shared" si="0"/>
        <v>0.46666666666666667</v>
      </c>
      <c r="H6" s="61">
        <v>3</v>
      </c>
      <c r="I6" s="61">
        <v>0</v>
      </c>
      <c r="J6" s="61">
        <v>3</v>
      </c>
      <c r="K6" s="62">
        <f t="shared" si="1"/>
        <v>1</v>
      </c>
      <c r="L6" s="59" t="s">
        <v>6</v>
      </c>
      <c r="M6" s="65" t="s">
        <v>49</v>
      </c>
      <c r="N6" s="20" t="s">
        <v>28</v>
      </c>
      <c r="O6" s="63" t="s">
        <v>50</v>
      </c>
      <c r="P6" s="64">
        <f t="shared" ca="1" si="2"/>
        <v>46</v>
      </c>
      <c r="Q6" s="64" t="str">
        <f t="shared" ca="1" si="3"/>
        <v>36-50</v>
      </c>
      <c r="R6" s="59" t="s">
        <v>51</v>
      </c>
      <c r="S6" s="20" t="s">
        <v>6</v>
      </c>
      <c r="T6" s="102"/>
    </row>
    <row r="7" spans="1:20" ht="27" customHeight="1" x14ac:dyDescent="0.3">
      <c r="A7" s="20">
        <v>6</v>
      </c>
      <c r="B7" s="20"/>
      <c r="C7" s="58" t="s">
        <v>317</v>
      </c>
      <c r="D7" s="59">
        <v>15</v>
      </c>
      <c r="E7" s="59">
        <v>8</v>
      </c>
      <c r="F7" s="59">
        <v>7</v>
      </c>
      <c r="G7" s="60">
        <f t="shared" si="0"/>
        <v>0.46666666666666667</v>
      </c>
      <c r="H7" s="61">
        <v>3</v>
      </c>
      <c r="I7" s="61">
        <v>0</v>
      </c>
      <c r="J7" s="61">
        <v>3</v>
      </c>
      <c r="K7" s="62">
        <f t="shared" si="1"/>
        <v>1</v>
      </c>
      <c r="L7" s="59" t="s">
        <v>6</v>
      </c>
      <c r="M7" s="65" t="s">
        <v>52</v>
      </c>
      <c r="N7" s="20" t="s">
        <v>28</v>
      </c>
      <c r="O7" s="63" t="s">
        <v>53</v>
      </c>
      <c r="P7" s="64">
        <f t="shared" ca="1" si="2"/>
        <v>34</v>
      </c>
      <c r="Q7" s="64" t="str">
        <f t="shared" ca="1" si="3"/>
        <v>18-35</v>
      </c>
      <c r="R7" s="59" t="s">
        <v>321</v>
      </c>
      <c r="S7" s="20" t="s">
        <v>6</v>
      </c>
      <c r="T7" s="102"/>
    </row>
    <row r="8" spans="1:20" ht="27" customHeight="1" x14ac:dyDescent="0.3">
      <c r="A8" s="20">
        <v>7</v>
      </c>
      <c r="B8" s="20"/>
      <c r="C8" s="58" t="s">
        <v>317</v>
      </c>
      <c r="D8" s="59">
        <v>15</v>
      </c>
      <c r="E8" s="59">
        <v>8</v>
      </c>
      <c r="F8" s="59">
        <v>7</v>
      </c>
      <c r="G8" s="60">
        <f t="shared" si="0"/>
        <v>0.46666666666666667</v>
      </c>
      <c r="H8" s="61">
        <v>3</v>
      </c>
      <c r="I8" s="61">
        <v>0</v>
      </c>
      <c r="J8" s="61">
        <v>3</v>
      </c>
      <c r="K8" s="62">
        <f t="shared" si="1"/>
        <v>1</v>
      </c>
      <c r="L8" s="59" t="s">
        <v>6</v>
      </c>
      <c r="M8" s="65" t="s">
        <v>54</v>
      </c>
      <c r="N8" s="20" t="s">
        <v>28</v>
      </c>
      <c r="O8" s="63" t="s">
        <v>55</v>
      </c>
      <c r="P8" s="64">
        <f t="shared" ca="1" si="2"/>
        <v>55</v>
      </c>
      <c r="Q8" s="64" t="str">
        <f t="shared" ca="1" si="3"/>
        <v>51-55</v>
      </c>
      <c r="R8" s="59" t="s">
        <v>322</v>
      </c>
      <c r="S8" s="20" t="s">
        <v>11</v>
      </c>
      <c r="T8" s="102"/>
    </row>
    <row r="9" spans="1:20" ht="27" customHeight="1" x14ac:dyDescent="0.3">
      <c r="A9" s="10">
        <v>8</v>
      </c>
      <c r="B9" s="10"/>
      <c r="C9" s="66" t="s">
        <v>326</v>
      </c>
      <c r="D9" s="57">
        <v>9</v>
      </c>
      <c r="E9" s="57">
        <v>8</v>
      </c>
      <c r="F9" s="57">
        <v>1</v>
      </c>
      <c r="G9" s="67">
        <f t="shared" si="0"/>
        <v>0.1111111111111111</v>
      </c>
      <c r="H9" s="68"/>
      <c r="I9" s="68"/>
      <c r="J9" s="68">
        <v>0</v>
      </c>
      <c r="K9" s="69" t="e">
        <f t="shared" si="1"/>
        <v>#DIV/0!</v>
      </c>
      <c r="L9" s="26" t="s">
        <v>6</v>
      </c>
      <c r="M9" s="57" t="s">
        <v>56</v>
      </c>
      <c r="N9" s="10" t="s">
        <v>28</v>
      </c>
      <c r="O9" s="70" t="s">
        <v>57</v>
      </c>
      <c r="P9" s="71">
        <f t="shared" ref="P9:P79" ca="1" si="4">DATEDIF(O9,TODAY(),"y")</f>
        <v>64</v>
      </c>
      <c r="Q9" s="71" t="str">
        <f t="shared" ca="1" si="3"/>
        <v>55+</v>
      </c>
      <c r="R9" s="57" t="s">
        <v>323</v>
      </c>
      <c r="S9" s="10" t="s">
        <v>324</v>
      </c>
      <c r="T9" s="102"/>
    </row>
    <row r="10" spans="1:20" ht="27" customHeight="1" x14ac:dyDescent="0.3">
      <c r="A10" s="20">
        <v>9</v>
      </c>
      <c r="B10" s="20"/>
      <c r="C10" s="58" t="s">
        <v>325</v>
      </c>
      <c r="D10" s="59">
        <v>11</v>
      </c>
      <c r="E10" s="59">
        <v>9</v>
      </c>
      <c r="F10" s="59">
        <v>2</v>
      </c>
      <c r="G10" s="72">
        <f t="shared" si="0"/>
        <v>0.18181818181818182</v>
      </c>
      <c r="H10" s="61"/>
      <c r="I10" s="61"/>
      <c r="J10" s="61">
        <v>0</v>
      </c>
      <c r="K10" s="73" t="e">
        <f t="shared" si="1"/>
        <v>#DIV/0!</v>
      </c>
      <c r="L10" s="21" t="s">
        <v>6</v>
      </c>
      <c r="M10" s="59" t="s">
        <v>58</v>
      </c>
      <c r="N10" s="20" t="s">
        <v>28</v>
      </c>
      <c r="O10" s="63" t="s">
        <v>59</v>
      </c>
      <c r="P10" s="64">
        <f t="shared" ca="1" si="4"/>
        <v>48</v>
      </c>
      <c r="Q10" s="64" t="str">
        <f t="shared" ca="1" si="3"/>
        <v>36-50</v>
      </c>
      <c r="R10" s="20"/>
      <c r="S10" s="20"/>
      <c r="T10" s="102"/>
    </row>
    <row r="11" spans="1:20" ht="27" customHeight="1" x14ac:dyDescent="0.3">
      <c r="A11" s="20">
        <v>10</v>
      </c>
      <c r="B11" s="20"/>
      <c r="C11" s="58" t="s">
        <v>325</v>
      </c>
      <c r="D11" s="59">
        <v>11</v>
      </c>
      <c r="E11" s="59">
        <v>9</v>
      </c>
      <c r="F11" s="59">
        <v>2</v>
      </c>
      <c r="G11" s="72">
        <f t="shared" si="0"/>
        <v>0.18181818181818182</v>
      </c>
      <c r="H11" s="61"/>
      <c r="I11" s="61"/>
      <c r="J11" s="61">
        <v>0</v>
      </c>
      <c r="K11" s="73" t="e">
        <f t="shared" si="1"/>
        <v>#DIV/0!</v>
      </c>
      <c r="L11" s="21" t="s">
        <v>6</v>
      </c>
      <c r="M11" s="59" t="s">
        <v>60</v>
      </c>
      <c r="N11" s="20" t="s">
        <v>28</v>
      </c>
      <c r="O11" s="63" t="s">
        <v>61</v>
      </c>
      <c r="P11" s="64">
        <f t="shared" ca="1" si="4"/>
        <v>58</v>
      </c>
      <c r="Q11" s="64" t="str">
        <f t="shared" ca="1" si="3"/>
        <v>55+</v>
      </c>
      <c r="R11" s="20"/>
      <c r="S11" s="20"/>
      <c r="T11" s="102"/>
    </row>
    <row r="12" spans="1:20" ht="27" customHeight="1" x14ac:dyDescent="0.3">
      <c r="A12" s="10">
        <v>11</v>
      </c>
      <c r="B12" s="10"/>
      <c r="C12" s="10" t="s">
        <v>383</v>
      </c>
      <c r="D12" s="10">
        <v>9</v>
      </c>
      <c r="E12" s="10">
        <v>6</v>
      </c>
      <c r="F12" s="10">
        <v>3</v>
      </c>
      <c r="G12" s="79">
        <f>F12/D12</f>
        <v>0.33333333333333331</v>
      </c>
      <c r="H12" s="68">
        <v>3</v>
      </c>
      <c r="I12" s="68">
        <v>2</v>
      </c>
      <c r="J12" s="68">
        <v>1</v>
      </c>
      <c r="K12" s="77">
        <f>J12/H12</f>
        <v>0.33333333333333331</v>
      </c>
      <c r="L12" s="21" t="s">
        <v>6</v>
      </c>
      <c r="M12" s="10" t="s">
        <v>212</v>
      </c>
      <c r="N12" s="10" t="s">
        <v>28</v>
      </c>
      <c r="O12" s="101">
        <v>30682</v>
      </c>
      <c r="P12" s="71">
        <f t="shared" ca="1" si="4"/>
        <v>40</v>
      </c>
      <c r="Q12" s="71" t="str">
        <f t="shared" ca="1" si="3"/>
        <v>36-50</v>
      </c>
      <c r="R12" s="10"/>
      <c r="S12" s="10"/>
      <c r="T12" s="102"/>
    </row>
    <row r="13" spans="1:20" ht="27" customHeight="1" x14ac:dyDescent="0.3">
      <c r="A13" s="10">
        <v>12</v>
      </c>
      <c r="B13" s="10"/>
      <c r="C13" s="10" t="s">
        <v>383</v>
      </c>
      <c r="D13" s="10">
        <v>9</v>
      </c>
      <c r="E13" s="10">
        <v>6</v>
      </c>
      <c r="F13" s="10">
        <v>3</v>
      </c>
      <c r="G13" s="79">
        <f>F13/D13</f>
        <v>0.33333333333333331</v>
      </c>
      <c r="H13" s="68">
        <v>3</v>
      </c>
      <c r="I13" s="68">
        <v>2</v>
      </c>
      <c r="J13" s="68">
        <v>1</v>
      </c>
      <c r="K13" s="77">
        <f>J13/H13</f>
        <v>0.33333333333333331</v>
      </c>
      <c r="L13" s="21" t="s">
        <v>6</v>
      </c>
      <c r="M13" s="10" t="s">
        <v>213</v>
      </c>
      <c r="N13" s="10" t="s">
        <v>28</v>
      </c>
      <c r="O13" s="101">
        <v>28856</v>
      </c>
      <c r="P13" s="71">
        <f t="shared" ca="1" si="4"/>
        <v>45</v>
      </c>
      <c r="Q13" s="71" t="str">
        <f t="shared" ca="1" si="3"/>
        <v>36-50</v>
      </c>
      <c r="R13" s="10"/>
      <c r="S13" s="10"/>
      <c r="T13" s="102"/>
    </row>
    <row r="14" spans="1:20" ht="27" customHeight="1" x14ac:dyDescent="0.3">
      <c r="A14" s="10">
        <v>13</v>
      </c>
      <c r="B14" s="10"/>
      <c r="C14" s="10" t="s">
        <v>383</v>
      </c>
      <c r="D14" s="10">
        <v>9</v>
      </c>
      <c r="E14" s="10">
        <v>6</v>
      </c>
      <c r="F14" s="10">
        <v>3</v>
      </c>
      <c r="G14" s="79">
        <f>F14/D14</f>
        <v>0.33333333333333331</v>
      </c>
      <c r="H14" s="68">
        <v>3</v>
      </c>
      <c r="I14" s="68">
        <v>2</v>
      </c>
      <c r="J14" s="68">
        <v>1</v>
      </c>
      <c r="K14" s="77">
        <f>J14/H14</f>
        <v>0.33333333333333331</v>
      </c>
      <c r="L14" s="57" t="s">
        <v>10</v>
      </c>
      <c r="M14" s="10" t="s">
        <v>214</v>
      </c>
      <c r="N14" s="10" t="s">
        <v>28</v>
      </c>
      <c r="O14" s="101">
        <v>25569</v>
      </c>
      <c r="P14" s="71">
        <f t="shared" ca="1" si="4"/>
        <v>54</v>
      </c>
      <c r="Q14" s="71" t="str">
        <f t="shared" ca="1" si="3"/>
        <v>51-55</v>
      </c>
      <c r="R14" s="10"/>
      <c r="S14" s="10"/>
      <c r="T14" s="102"/>
    </row>
    <row r="15" spans="1:20" ht="27" customHeight="1" x14ac:dyDescent="0.3">
      <c r="A15" s="20">
        <v>14</v>
      </c>
      <c r="B15" s="20"/>
      <c r="C15" s="20" t="s">
        <v>384</v>
      </c>
      <c r="D15" s="20">
        <v>15</v>
      </c>
      <c r="E15" s="20">
        <v>10</v>
      </c>
      <c r="F15" s="20">
        <v>5</v>
      </c>
      <c r="G15" s="78">
        <f>F15/D15</f>
        <v>0.33333333333333331</v>
      </c>
      <c r="H15" s="61">
        <v>3</v>
      </c>
      <c r="I15" s="61">
        <v>3</v>
      </c>
      <c r="J15" s="61">
        <v>0</v>
      </c>
      <c r="K15" s="62">
        <f>J15/H15</f>
        <v>0</v>
      </c>
      <c r="L15" s="59" t="s">
        <v>165</v>
      </c>
      <c r="M15" s="20" t="s">
        <v>215</v>
      </c>
      <c r="N15" s="20" t="s">
        <v>28</v>
      </c>
      <c r="O15" s="100">
        <v>15342</v>
      </c>
      <c r="P15" s="64">
        <f t="shared" ca="1" si="4"/>
        <v>82</v>
      </c>
      <c r="Q15" s="64" t="str">
        <f t="shared" ca="1" si="3"/>
        <v>55+</v>
      </c>
      <c r="R15" s="20" t="s">
        <v>175</v>
      </c>
      <c r="S15" s="20"/>
      <c r="T15" s="102"/>
    </row>
    <row r="16" spans="1:20" ht="27" customHeight="1" x14ac:dyDescent="0.3">
      <c r="A16" s="20">
        <v>15</v>
      </c>
      <c r="B16" s="20"/>
      <c r="C16" s="20" t="s">
        <v>384</v>
      </c>
      <c r="D16" s="20">
        <v>15</v>
      </c>
      <c r="E16" s="20">
        <v>10</v>
      </c>
      <c r="F16" s="20">
        <v>5</v>
      </c>
      <c r="G16" s="78">
        <f>F16/D16</f>
        <v>0.33333333333333331</v>
      </c>
      <c r="H16" s="61">
        <v>3</v>
      </c>
      <c r="I16" s="61">
        <v>3</v>
      </c>
      <c r="J16" s="61">
        <v>0</v>
      </c>
      <c r="K16" s="62">
        <f>J16/H16</f>
        <v>0</v>
      </c>
      <c r="L16" s="59" t="s">
        <v>165</v>
      </c>
      <c r="M16" s="20" t="s">
        <v>216</v>
      </c>
      <c r="N16" s="20" t="s">
        <v>28</v>
      </c>
      <c r="O16" s="100">
        <v>16803</v>
      </c>
      <c r="P16" s="64">
        <f t="shared" ca="1" si="4"/>
        <v>78</v>
      </c>
      <c r="Q16" s="64" t="str">
        <f t="shared" ca="1" si="3"/>
        <v>55+</v>
      </c>
      <c r="R16" s="20" t="s">
        <v>217</v>
      </c>
      <c r="S16" s="20"/>
      <c r="T16" s="102"/>
    </row>
    <row r="17" spans="1:20" ht="27" customHeight="1" x14ac:dyDescent="0.3">
      <c r="A17" s="20">
        <v>16</v>
      </c>
      <c r="B17" s="20"/>
      <c r="C17" s="20" t="s">
        <v>384</v>
      </c>
      <c r="D17" s="20">
        <v>15</v>
      </c>
      <c r="E17" s="20">
        <v>10</v>
      </c>
      <c r="F17" s="20">
        <v>5</v>
      </c>
      <c r="G17" s="78">
        <f>F17/D17</f>
        <v>0.33333333333333331</v>
      </c>
      <c r="H17" s="61">
        <v>3</v>
      </c>
      <c r="I17" s="61">
        <v>3</v>
      </c>
      <c r="J17" s="61">
        <v>0</v>
      </c>
      <c r="K17" s="62">
        <f>J17/H17</f>
        <v>0</v>
      </c>
      <c r="L17" s="59" t="s">
        <v>165</v>
      </c>
      <c r="M17" s="20" t="s">
        <v>218</v>
      </c>
      <c r="N17" s="20" t="s">
        <v>28</v>
      </c>
      <c r="O17" s="100">
        <v>20455</v>
      </c>
      <c r="P17" s="64">
        <f t="shared" ca="1" si="4"/>
        <v>68</v>
      </c>
      <c r="Q17" s="64" t="str">
        <f t="shared" ca="1" si="3"/>
        <v>55+</v>
      </c>
      <c r="R17" s="20" t="s">
        <v>175</v>
      </c>
      <c r="S17" s="20"/>
      <c r="T17" s="102"/>
    </row>
    <row r="18" spans="1:20" ht="27" customHeight="1" x14ac:dyDescent="0.3">
      <c r="A18" s="20">
        <v>17</v>
      </c>
      <c r="B18" s="20"/>
      <c r="C18" s="20" t="s">
        <v>384</v>
      </c>
      <c r="D18" s="20">
        <v>15</v>
      </c>
      <c r="E18" s="20">
        <v>10</v>
      </c>
      <c r="F18" s="20">
        <v>5</v>
      </c>
      <c r="G18" s="78">
        <f>F18/D18</f>
        <v>0.33333333333333331</v>
      </c>
      <c r="H18" s="61">
        <v>3</v>
      </c>
      <c r="I18" s="61">
        <v>3</v>
      </c>
      <c r="J18" s="61">
        <v>0</v>
      </c>
      <c r="K18" s="62">
        <f>J18/H18</f>
        <v>0</v>
      </c>
      <c r="L18" s="59" t="s">
        <v>165</v>
      </c>
      <c r="M18" s="20" t="s">
        <v>219</v>
      </c>
      <c r="N18" s="20" t="s">
        <v>28</v>
      </c>
      <c r="O18" s="100">
        <v>17899</v>
      </c>
      <c r="P18" s="64">
        <f t="shared" ca="1" si="4"/>
        <v>75</v>
      </c>
      <c r="Q18" s="64" t="str">
        <f t="shared" ca="1" si="3"/>
        <v>55+</v>
      </c>
      <c r="R18" s="20" t="s">
        <v>175</v>
      </c>
      <c r="S18" s="20"/>
      <c r="T18" s="102"/>
    </row>
    <row r="19" spans="1:20" ht="27" customHeight="1" x14ac:dyDescent="0.3">
      <c r="A19" s="20">
        <v>18</v>
      </c>
      <c r="B19" s="20"/>
      <c r="C19" s="20" t="s">
        <v>384</v>
      </c>
      <c r="D19" s="20">
        <v>15</v>
      </c>
      <c r="E19" s="20">
        <v>10</v>
      </c>
      <c r="F19" s="20">
        <v>5</v>
      </c>
      <c r="G19" s="78">
        <f>F19/D19</f>
        <v>0.33333333333333331</v>
      </c>
      <c r="H19" s="61">
        <v>3</v>
      </c>
      <c r="I19" s="61">
        <v>3</v>
      </c>
      <c r="J19" s="61">
        <v>0</v>
      </c>
      <c r="K19" s="62">
        <f>J19/H19</f>
        <v>0</v>
      </c>
      <c r="L19" s="59" t="s">
        <v>165</v>
      </c>
      <c r="M19" s="20" t="s">
        <v>220</v>
      </c>
      <c r="N19" s="20" t="s">
        <v>28</v>
      </c>
      <c r="O19" s="100">
        <v>19725</v>
      </c>
      <c r="P19" s="64">
        <f t="shared" ca="1" si="4"/>
        <v>70</v>
      </c>
      <c r="Q19" s="64" t="str">
        <f t="shared" ca="1" si="3"/>
        <v>55+</v>
      </c>
      <c r="R19" s="20" t="s">
        <v>175</v>
      </c>
      <c r="S19" s="20"/>
      <c r="T19" s="102"/>
    </row>
    <row r="20" spans="1:20" ht="27" customHeight="1" x14ac:dyDescent="0.3">
      <c r="A20" s="10">
        <v>19</v>
      </c>
      <c r="B20" s="10"/>
      <c r="C20" s="66" t="s">
        <v>327</v>
      </c>
      <c r="D20" s="57">
        <v>7</v>
      </c>
      <c r="E20" s="57">
        <v>5</v>
      </c>
      <c r="F20" s="57">
        <v>2</v>
      </c>
      <c r="G20" s="67">
        <f t="shared" si="0"/>
        <v>0.2857142857142857</v>
      </c>
      <c r="H20" s="68">
        <v>0</v>
      </c>
      <c r="I20" s="68"/>
      <c r="J20" s="68">
        <v>0</v>
      </c>
      <c r="K20" s="69" t="e">
        <f t="shared" si="1"/>
        <v>#DIV/0!</v>
      </c>
      <c r="L20" s="26" t="s">
        <v>6</v>
      </c>
      <c r="M20" s="57" t="s">
        <v>62</v>
      </c>
      <c r="N20" s="10" t="s">
        <v>28</v>
      </c>
      <c r="O20" s="70" t="s">
        <v>63</v>
      </c>
      <c r="P20" s="71">
        <f t="shared" ca="1" si="4"/>
        <v>58</v>
      </c>
      <c r="Q20" s="71" t="str">
        <f t="shared" ca="1" si="3"/>
        <v>55+</v>
      </c>
      <c r="R20" s="10"/>
      <c r="S20" s="10"/>
      <c r="T20" s="102"/>
    </row>
    <row r="21" spans="1:20" ht="27" customHeight="1" x14ac:dyDescent="0.3">
      <c r="A21" s="10">
        <v>20</v>
      </c>
      <c r="B21" s="29"/>
      <c r="C21" s="66" t="s">
        <v>328</v>
      </c>
      <c r="D21" s="97">
        <v>7</v>
      </c>
      <c r="E21" s="97">
        <v>5</v>
      </c>
      <c r="F21" s="97">
        <v>2</v>
      </c>
      <c r="G21" s="67">
        <f t="shared" si="0"/>
        <v>0.2857142857142857</v>
      </c>
      <c r="H21" s="81">
        <v>0</v>
      </c>
      <c r="I21" s="81"/>
      <c r="J21" s="81">
        <v>0</v>
      </c>
      <c r="K21" s="69" t="e">
        <f t="shared" si="1"/>
        <v>#DIV/0!</v>
      </c>
      <c r="L21" s="26" t="s">
        <v>6</v>
      </c>
      <c r="M21" s="57" t="s">
        <v>64</v>
      </c>
      <c r="N21" s="29" t="s">
        <v>28</v>
      </c>
      <c r="O21" s="70" t="s">
        <v>65</v>
      </c>
      <c r="P21" s="71">
        <f t="shared" ca="1" si="4"/>
        <v>64</v>
      </c>
      <c r="Q21" s="71" t="str">
        <f t="shared" ca="1" si="3"/>
        <v>55+</v>
      </c>
      <c r="R21" s="29"/>
      <c r="S21" s="29"/>
      <c r="T21" s="102"/>
    </row>
    <row r="22" spans="1:20" ht="27" customHeight="1" x14ac:dyDescent="0.3">
      <c r="A22" s="20">
        <v>21</v>
      </c>
      <c r="B22" s="20"/>
      <c r="C22" s="58" t="s">
        <v>329</v>
      </c>
      <c r="D22" s="20">
        <v>15</v>
      </c>
      <c r="E22" s="20">
        <v>9</v>
      </c>
      <c r="F22" s="20">
        <v>6</v>
      </c>
      <c r="G22" s="60">
        <f t="shared" si="0"/>
        <v>0.4</v>
      </c>
      <c r="H22" s="61">
        <v>3</v>
      </c>
      <c r="I22" s="61">
        <v>0</v>
      </c>
      <c r="J22" s="61">
        <v>1</v>
      </c>
      <c r="K22" s="62">
        <f t="shared" si="1"/>
        <v>0.33333333333333331</v>
      </c>
      <c r="L22" s="20" t="s">
        <v>10</v>
      </c>
      <c r="M22" s="59" t="s">
        <v>66</v>
      </c>
      <c r="N22" s="20" t="s">
        <v>28</v>
      </c>
      <c r="O22" s="59" t="s">
        <v>7</v>
      </c>
      <c r="P22" s="64">
        <f t="shared" ca="1" si="4"/>
        <v>42</v>
      </c>
      <c r="Q22" s="64" t="str">
        <f t="shared" ca="1" si="3"/>
        <v>36-50</v>
      </c>
      <c r="R22" s="59" t="s">
        <v>67</v>
      </c>
      <c r="S22" s="20" t="s">
        <v>11</v>
      </c>
      <c r="T22" s="102"/>
    </row>
    <row r="23" spans="1:20" ht="27" customHeight="1" x14ac:dyDescent="0.3">
      <c r="A23" s="20">
        <v>22</v>
      </c>
      <c r="B23" s="20"/>
      <c r="C23" s="58" t="s">
        <v>329</v>
      </c>
      <c r="D23" s="20">
        <v>15</v>
      </c>
      <c r="E23" s="20">
        <v>9</v>
      </c>
      <c r="F23" s="20">
        <v>6</v>
      </c>
      <c r="G23" s="60">
        <f t="shared" si="0"/>
        <v>0.4</v>
      </c>
      <c r="H23" s="61">
        <v>3</v>
      </c>
      <c r="I23" s="61">
        <v>0</v>
      </c>
      <c r="J23" s="61">
        <v>1</v>
      </c>
      <c r="K23" s="62">
        <f t="shared" si="1"/>
        <v>0.33333333333333331</v>
      </c>
      <c r="L23" s="20" t="s">
        <v>6</v>
      </c>
      <c r="M23" s="59" t="s">
        <v>68</v>
      </c>
      <c r="N23" s="20" t="s">
        <v>28</v>
      </c>
      <c r="O23" s="59" t="s">
        <v>8</v>
      </c>
      <c r="P23" s="64">
        <f t="shared" ca="1" si="4"/>
        <v>48</v>
      </c>
      <c r="Q23" s="64" t="str">
        <f t="shared" ca="1" si="3"/>
        <v>36-50</v>
      </c>
      <c r="R23" s="59" t="s">
        <v>330</v>
      </c>
      <c r="S23" s="20" t="s">
        <v>6</v>
      </c>
      <c r="T23" s="102"/>
    </row>
    <row r="24" spans="1:20" ht="27" customHeight="1" x14ac:dyDescent="0.3">
      <c r="A24" s="20">
        <v>23</v>
      </c>
      <c r="B24" s="20"/>
      <c r="C24" s="58" t="s">
        <v>329</v>
      </c>
      <c r="D24" s="20">
        <v>15</v>
      </c>
      <c r="E24" s="20">
        <v>9</v>
      </c>
      <c r="F24" s="20">
        <v>6</v>
      </c>
      <c r="G24" s="60">
        <f t="shared" si="0"/>
        <v>0.4</v>
      </c>
      <c r="H24" s="61">
        <v>3</v>
      </c>
      <c r="I24" s="61">
        <v>0</v>
      </c>
      <c r="J24" s="61">
        <v>1</v>
      </c>
      <c r="K24" s="62">
        <f t="shared" si="1"/>
        <v>0.33333333333333331</v>
      </c>
      <c r="L24" s="20" t="s">
        <v>6</v>
      </c>
      <c r="M24" s="59" t="s">
        <v>69</v>
      </c>
      <c r="N24" s="20" t="s">
        <v>28</v>
      </c>
      <c r="O24" s="59" t="s">
        <v>9</v>
      </c>
      <c r="P24" s="64">
        <f t="shared" ca="1" si="4"/>
        <v>66</v>
      </c>
      <c r="Q24" s="64" t="str">
        <f t="shared" ca="1" si="3"/>
        <v>55+</v>
      </c>
      <c r="R24" s="59" t="s">
        <v>70</v>
      </c>
      <c r="S24" s="20" t="s">
        <v>6</v>
      </c>
      <c r="T24" s="102"/>
    </row>
    <row r="25" spans="1:20" ht="27" customHeight="1" x14ac:dyDescent="0.3">
      <c r="A25" s="20">
        <v>24</v>
      </c>
      <c r="B25" s="20"/>
      <c r="C25" s="58" t="s">
        <v>329</v>
      </c>
      <c r="D25" s="20">
        <v>15</v>
      </c>
      <c r="E25" s="20">
        <v>9</v>
      </c>
      <c r="F25" s="20">
        <v>6</v>
      </c>
      <c r="G25" s="60">
        <f t="shared" si="0"/>
        <v>0.4</v>
      </c>
      <c r="H25" s="61">
        <v>3</v>
      </c>
      <c r="I25" s="61">
        <v>0</v>
      </c>
      <c r="J25" s="61">
        <v>1</v>
      </c>
      <c r="K25" s="62">
        <f t="shared" si="1"/>
        <v>0.33333333333333331</v>
      </c>
      <c r="L25" s="20" t="s">
        <v>6</v>
      </c>
      <c r="M25" s="59" t="s">
        <v>71</v>
      </c>
      <c r="N25" s="20" t="s">
        <v>28</v>
      </c>
      <c r="O25" s="59" t="s">
        <v>72</v>
      </c>
      <c r="P25" s="64">
        <f t="shared" ca="1" si="4"/>
        <v>67</v>
      </c>
      <c r="Q25" s="64" t="str">
        <f t="shared" ca="1" si="3"/>
        <v>55+</v>
      </c>
      <c r="R25" s="59" t="s">
        <v>73</v>
      </c>
      <c r="S25" s="20" t="s">
        <v>11</v>
      </c>
      <c r="T25" s="102"/>
    </row>
    <row r="26" spans="1:20" ht="27" customHeight="1" x14ac:dyDescent="0.3">
      <c r="A26" s="20">
        <v>25</v>
      </c>
      <c r="B26" s="20"/>
      <c r="C26" s="58" t="s">
        <v>329</v>
      </c>
      <c r="D26" s="20">
        <v>15</v>
      </c>
      <c r="E26" s="20">
        <v>9</v>
      </c>
      <c r="F26" s="20">
        <v>6</v>
      </c>
      <c r="G26" s="60">
        <f t="shared" si="0"/>
        <v>0.4</v>
      </c>
      <c r="H26" s="61">
        <v>3</v>
      </c>
      <c r="I26" s="61">
        <v>0</v>
      </c>
      <c r="J26" s="61">
        <v>1</v>
      </c>
      <c r="K26" s="62">
        <f t="shared" si="1"/>
        <v>0.33333333333333331</v>
      </c>
      <c r="L26" s="20" t="s">
        <v>6</v>
      </c>
      <c r="M26" s="59" t="s">
        <v>74</v>
      </c>
      <c r="N26" s="20" t="s">
        <v>28</v>
      </c>
      <c r="O26" s="59" t="s">
        <v>75</v>
      </c>
      <c r="P26" s="64">
        <f t="shared" ca="1" si="4"/>
        <v>57</v>
      </c>
      <c r="Q26" s="64" t="str">
        <f t="shared" ca="1" si="3"/>
        <v>55+</v>
      </c>
      <c r="R26" s="59" t="s">
        <v>331</v>
      </c>
      <c r="S26" s="20" t="s">
        <v>332</v>
      </c>
      <c r="T26" s="102"/>
    </row>
    <row r="27" spans="1:20" ht="27" customHeight="1" x14ac:dyDescent="0.3">
      <c r="A27" s="20">
        <v>26</v>
      </c>
      <c r="B27" s="20"/>
      <c r="C27" s="58" t="s">
        <v>329</v>
      </c>
      <c r="D27" s="20">
        <v>15</v>
      </c>
      <c r="E27" s="20">
        <v>9</v>
      </c>
      <c r="F27" s="20">
        <v>6</v>
      </c>
      <c r="G27" s="60">
        <f t="shared" si="0"/>
        <v>0.4</v>
      </c>
      <c r="H27" s="61">
        <v>3</v>
      </c>
      <c r="I27" s="61">
        <v>0</v>
      </c>
      <c r="J27" s="61">
        <v>1</v>
      </c>
      <c r="K27" s="62">
        <f t="shared" si="1"/>
        <v>0.33333333333333331</v>
      </c>
      <c r="L27" s="20" t="s">
        <v>6</v>
      </c>
      <c r="M27" s="59" t="s">
        <v>76</v>
      </c>
      <c r="N27" s="20" t="s">
        <v>28</v>
      </c>
      <c r="O27" s="59" t="s">
        <v>77</v>
      </c>
      <c r="P27" s="64">
        <f t="shared" ca="1" si="4"/>
        <v>72</v>
      </c>
      <c r="Q27" s="64" t="str">
        <f t="shared" ca="1" si="3"/>
        <v>55+</v>
      </c>
      <c r="R27" s="59" t="s">
        <v>333</v>
      </c>
      <c r="S27" s="20" t="s">
        <v>11</v>
      </c>
      <c r="T27" s="102"/>
    </row>
    <row r="28" spans="1:20" ht="27" customHeight="1" x14ac:dyDescent="0.3">
      <c r="A28" s="10">
        <v>27</v>
      </c>
      <c r="B28" s="10"/>
      <c r="C28" s="66" t="s">
        <v>334</v>
      </c>
      <c r="D28" s="10">
        <v>8</v>
      </c>
      <c r="E28" s="10">
        <v>7</v>
      </c>
      <c r="F28" s="10">
        <v>1</v>
      </c>
      <c r="G28" s="76">
        <f t="shared" si="0"/>
        <v>0.125</v>
      </c>
      <c r="H28" s="68">
        <v>3</v>
      </c>
      <c r="I28" s="68"/>
      <c r="J28" s="68">
        <v>1</v>
      </c>
      <c r="K28" s="77">
        <f t="shared" si="1"/>
        <v>0.33333333333333331</v>
      </c>
      <c r="L28" s="10" t="s">
        <v>5</v>
      </c>
      <c r="M28" s="57" t="s">
        <v>78</v>
      </c>
      <c r="N28" s="10" t="s">
        <v>28</v>
      </c>
      <c r="O28" s="57" t="s">
        <v>79</v>
      </c>
      <c r="P28" s="71">
        <f t="shared" ca="1" si="4"/>
        <v>22</v>
      </c>
      <c r="Q28" s="71" t="str">
        <f t="shared" ca="1" si="3"/>
        <v>18-35</v>
      </c>
      <c r="R28" s="10" t="s">
        <v>31</v>
      </c>
      <c r="S28" s="10"/>
      <c r="T28" s="102"/>
    </row>
    <row r="29" spans="1:20" ht="27" customHeight="1" x14ac:dyDescent="0.3">
      <c r="A29" s="20">
        <v>28</v>
      </c>
      <c r="B29" s="20"/>
      <c r="C29" s="22" t="s">
        <v>385</v>
      </c>
      <c r="D29" s="20">
        <v>5</v>
      </c>
      <c r="E29" s="20">
        <v>3</v>
      </c>
      <c r="F29" s="20">
        <v>2</v>
      </c>
      <c r="G29" s="78">
        <f>F29/D29</f>
        <v>0.4</v>
      </c>
      <c r="H29" s="61">
        <v>3</v>
      </c>
      <c r="I29" s="61">
        <v>2</v>
      </c>
      <c r="J29" s="61">
        <v>1</v>
      </c>
      <c r="K29" s="62">
        <f>J29/H29</f>
        <v>0.33333333333333331</v>
      </c>
      <c r="L29" s="59" t="s">
        <v>5</v>
      </c>
      <c r="M29" s="20" t="s">
        <v>221</v>
      </c>
      <c r="N29" s="20" t="s">
        <v>28</v>
      </c>
      <c r="O29" s="83" t="s">
        <v>222</v>
      </c>
      <c r="P29" s="64">
        <f t="shared" ca="1" si="4"/>
        <v>35</v>
      </c>
      <c r="Q29" s="64" t="str">
        <f t="shared" ca="1" si="3"/>
        <v>18-35</v>
      </c>
      <c r="R29" s="20"/>
      <c r="S29" s="20"/>
      <c r="T29" s="102"/>
    </row>
    <row r="30" spans="1:20" ht="27" customHeight="1" x14ac:dyDescent="0.3">
      <c r="A30" s="20">
        <v>29</v>
      </c>
      <c r="B30" s="22"/>
      <c r="C30" s="22" t="s">
        <v>385</v>
      </c>
      <c r="D30" s="22">
        <v>5</v>
      </c>
      <c r="E30" s="22">
        <v>3</v>
      </c>
      <c r="F30" s="22">
        <v>2</v>
      </c>
      <c r="G30" s="78">
        <f>F30/D30</f>
        <v>0.4</v>
      </c>
      <c r="H30" s="61">
        <v>3</v>
      </c>
      <c r="I30" s="61">
        <v>2</v>
      </c>
      <c r="J30" s="61">
        <v>1</v>
      </c>
      <c r="K30" s="62">
        <f>J30/H30</f>
        <v>0.33333333333333331</v>
      </c>
      <c r="L30" s="59" t="s">
        <v>165</v>
      </c>
      <c r="M30" s="20" t="s">
        <v>223</v>
      </c>
      <c r="N30" s="20" t="s">
        <v>28</v>
      </c>
      <c r="O30" s="83" t="s">
        <v>224</v>
      </c>
      <c r="P30" s="64">
        <f t="shared" ca="1" si="4"/>
        <v>51</v>
      </c>
      <c r="Q30" s="64" t="str">
        <f t="shared" ca="1" si="3"/>
        <v>51-55</v>
      </c>
      <c r="R30" s="20"/>
      <c r="S30" s="22"/>
      <c r="T30" s="102"/>
    </row>
    <row r="31" spans="1:20" ht="27" customHeight="1" x14ac:dyDescent="0.3">
      <c r="A31" s="10">
        <v>30</v>
      </c>
      <c r="B31" s="10"/>
      <c r="C31" s="66" t="s">
        <v>335</v>
      </c>
      <c r="D31" s="10">
        <v>9</v>
      </c>
      <c r="E31" s="10">
        <v>8</v>
      </c>
      <c r="F31" s="10">
        <v>1</v>
      </c>
      <c r="G31" s="76">
        <f>F31/D31</f>
        <v>0.1111111111111111</v>
      </c>
      <c r="H31" s="68"/>
      <c r="I31" s="68"/>
      <c r="J31" s="68">
        <v>0</v>
      </c>
      <c r="K31" s="77" t="e">
        <f>J31/H31</f>
        <v>#DIV/0!</v>
      </c>
      <c r="L31" s="10" t="s">
        <v>6</v>
      </c>
      <c r="M31" s="57" t="s">
        <v>80</v>
      </c>
      <c r="N31" s="10" t="s">
        <v>28</v>
      </c>
      <c r="O31" s="70" t="s">
        <v>81</v>
      </c>
      <c r="P31" s="71">
        <f ca="1">DATEDIF(O31,TODAY(),"y")</f>
        <v>53</v>
      </c>
      <c r="Q31" s="71" t="str">
        <f t="shared" ca="1" si="3"/>
        <v>51-55</v>
      </c>
      <c r="R31" s="10" t="s">
        <v>31</v>
      </c>
      <c r="S31" s="10"/>
      <c r="T31" s="102"/>
    </row>
    <row r="32" spans="1:20" ht="27" customHeight="1" x14ac:dyDescent="0.3">
      <c r="A32" s="20">
        <v>31</v>
      </c>
      <c r="B32" s="20"/>
      <c r="C32" s="58" t="s">
        <v>418</v>
      </c>
      <c r="D32" s="20">
        <v>9</v>
      </c>
      <c r="E32" s="20">
        <v>4</v>
      </c>
      <c r="F32" s="20">
        <v>5</v>
      </c>
      <c r="G32" s="60">
        <f>F32/D32</f>
        <v>0.55555555555555558</v>
      </c>
      <c r="H32" s="61">
        <v>3</v>
      </c>
      <c r="I32" s="61">
        <v>2</v>
      </c>
      <c r="J32" s="61">
        <v>1</v>
      </c>
      <c r="K32" s="62">
        <f>J32/H32</f>
        <v>0.33333333333333331</v>
      </c>
      <c r="L32" s="20" t="s">
        <v>10</v>
      </c>
      <c r="M32" s="59" t="s">
        <v>82</v>
      </c>
      <c r="N32" s="20" t="s">
        <v>28</v>
      </c>
      <c r="O32" s="63" t="s">
        <v>83</v>
      </c>
      <c r="P32" s="64">
        <f ca="1">DATEDIF(O32,TODAY(),"y")</f>
        <v>69</v>
      </c>
      <c r="Q32" s="64" t="str">
        <f t="shared" ca="1" si="3"/>
        <v>55+</v>
      </c>
      <c r="R32" s="59" t="s">
        <v>336</v>
      </c>
      <c r="S32" s="20" t="s">
        <v>337</v>
      </c>
      <c r="T32" s="102"/>
    </row>
    <row r="33" spans="1:20" ht="27" customHeight="1" x14ac:dyDescent="0.3">
      <c r="A33" s="20">
        <v>32</v>
      </c>
      <c r="B33" s="20"/>
      <c r="C33" s="58" t="s">
        <v>418</v>
      </c>
      <c r="D33" s="20">
        <v>9</v>
      </c>
      <c r="E33" s="20">
        <v>4</v>
      </c>
      <c r="F33" s="20">
        <v>5</v>
      </c>
      <c r="G33" s="60">
        <f>F33/D33</f>
        <v>0.55555555555555558</v>
      </c>
      <c r="H33" s="61">
        <v>3</v>
      </c>
      <c r="I33" s="61">
        <v>2</v>
      </c>
      <c r="J33" s="61">
        <v>1</v>
      </c>
      <c r="K33" s="62">
        <f>J33/H33</f>
        <v>0.33333333333333331</v>
      </c>
      <c r="L33" s="20" t="s">
        <v>6</v>
      </c>
      <c r="M33" s="59" t="s">
        <v>84</v>
      </c>
      <c r="N33" s="20" t="s">
        <v>28</v>
      </c>
      <c r="O33" s="63" t="s">
        <v>85</v>
      </c>
      <c r="P33" s="64">
        <f ca="1">DATEDIF(O33,TODAY(),"y")</f>
        <v>33</v>
      </c>
      <c r="Q33" s="64" t="str">
        <f t="shared" ca="1" si="3"/>
        <v>18-35</v>
      </c>
      <c r="R33" s="59" t="s">
        <v>338</v>
      </c>
      <c r="S33" s="20" t="s">
        <v>23</v>
      </c>
      <c r="T33" s="102"/>
    </row>
    <row r="34" spans="1:20" ht="27" customHeight="1" x14ac:dyDescent="0.3">
      <c r="A34" s="20">
        <v>33</v>
      </c>
      <c r="B34" s="20"/>
      <c r="C34" s="58" t="s">
        <v>418</v>
      </c>
      <c r="D34" s="20">
        <v>9</v>
      </c>
      <c r="E34" s="20">
        <v>4</v>
      </c>
      <c r="F34" s="20">
        <v>5</v>
      </c>
      <c r="G34" s="60">
        <f>F34/D34</f>
        <v>0.55555555555555558</v>
      </c>
      <c r="H34" s="61">
        <v>3</v>
      </c>
      <c r="I34" s="61">
        <v>2</v>
      </c>
      <c r="J34" s="61">
        <v>1</v>
      </c>
      <c r="K34" s="62">
        <f>J34/H34</f>
        <v>0.33333333333333331</v>
      </c>
      <c r="L34" s="20" t="s">
        <v>6</v>
      </c>
      <c r="M34" s="59" t="s">
        <v>86</v>
      </c>
      <c r="N34" s="20" t="s">
        <v>28</v>
      </c>
      <c r="O34" s="63" t="s">
        <v>87</v>
      </c>
      <c r="P34" s="64">
        <f ca="1">DATEDIF(O34,TODAY(),"y")</f>
        <v>53</v>
      </c>
      <c r="Q34" s="64" t="str">
        <f t="shared" ca="1" si="3"/>
        <v>51-55</v>
      </c>
      <c r="R34" s="59" t="s">
        <v>339</v>
      </c>
      <c r="S34" s="20" t="s">
        <v>324</v>
      </c>
      <c r="T34" s="102"/>
    </row>
    <row r="35" spans="1:20" ht="27" customHeight="1" x14ac:dyDescent="0.3">
      <c r="A35" s="20">
        <v>34</v>
      </c>
      <c r="B35" s="20"/>
      <c r="C35" s="58" t="s">
        <v>418</v>
      </c>
      <c r="D35" s="20">
        <v>9</v>
      </c>
      <c r="E35" s="20">
        <v>4</v>
      </c>
      <c r="F35" s="20">
        <v>5</v>
      </c>
      <c r="G35" s="60">
        <f>F35/D35</f>
        <v>0.55555555555555558</v>
      </c>
      <c r="H35" s="61">
        <v>3</v>
      </c>
      <c r="I35" s="61">
        <v>2</v>
      </c>
      <c r="J35" s="61">
        <v>1</v>
      </c>
      <c r="K35" s="62">
        <f>J35/H35</f>
        <v>0.33333333333333331</v>
      </c>
      <c r="L35" s="20" t="s">
        <v>6</v>
      </c>
      <c r="M35" s="59" t="s">
        <v>88</v>
      </c>
      <c r="N35" s="20" t="s">
        <v>28</v>
      </c>
      <c r="O35" s="63" t="s">
        <v>89</v>
      </c>
      <c r="P35" s="64">
        <f ca="1">DATEDIF(O35,TODAY(),"y")</f>
        <v>67</v>
      </c>
      <c r="Q35" s="64" t="str">
        <f t="shared" ca="1" si="3"/>
        <v>55+</v>
      </c>
      <c r="R35" s="59" t="s">
        <v>340</v>
      </c>
      <c r="S35" s="20" t="s">
        <v>341</v>
      </c>
      <c r="T35" s="102"/>
    </row>
    <row r="36" spans="1:20" ht="27" customHeight="1" x14ac:dyDescent="0.3">
      <c r="A36" s="20">
        <v>35</v>
      </c>
      <c r="B36" s="20"/>
      <c r="C36" s="58" t="s">
        <v>418</v>
      </c>
      <c r="D36" s="20">
        <v>9</v>
      </c>
      <c r="E36" s="20">
        <v>4</v>
      </c>
      <c r="F36" s="20">
        <v>5</v>
      </c>
      <c r="G36" s="60">
        <f>F36/D36</f>
        <v>0.55555555555555558</v>
      </c>
      <c r="H36" s="61">
        <v>3</v>
      </c>
      <c r="I36" s="61">
        <v>2</v>
      </c>
      <c r="J36" s="61">
        <v>1</v>
      </c>
      <c r="K36" s="62">
        <f>J36/H36</f>
        <v>0.33333333333333331</v>
      </c>
      <c r="L36" s="20" t="s">
        <v>6</v>
      </c>
      <c r="M36" s="59" t="s">
        <v>90</v>
      </c>
      <c r="N36" s="20" t="s">
        <v>28</v>
      </c>
      <c r="O36" s="63" t="s">
        <v>91</v>
      </c>
      <c r="P36" s="64">
        <f ca="1">DATEDIF(O36,TODAY(),"y")</f>
        <v>77</v>
      </c>
      <c r="Q36" s="64" t="str">
        <f t="shared" ca="1" si="3"/>
        <v>55+</v>
      </c>
      <c r="R36" s="59" t="s">
        <v>30</v>
      </c>
      <c r="S36" s="20" t="s">
        <v>342</v>
      </c>
      <c r="T36" s="102"/>
    </row>
    <row r="37" spans="1:20" ht="27" customHeight="1" x14ac:dyDescent="0.3">
      <c r="A37" s="20">
        <v>36</v>
      </c>
      <c r="B37" s="20"/>
      <c r="C37" s="58" t="s">
        <v>418</v>
      </c>
      <c r="D37" s="20">
        <v>9</v>
      </c>
      <c r="E37" s="20">
        <v>4</v>
      </c>
      <c r="F37" s="20">
        <v>5</v>
      </c>
      <c r="G37" s="60">
        <f>F37/D37</f>
        <v>0.55555555555555558</v>
      </c>
      <c r="H37" s="61">
        <v>3</v>
      </c>
      <c r="I37" s="61">
        <v>2</v>
      </c>
      <c r="J37" s="61">
        <v>1</v>
      </c>
      <c r="K37" s="62">
        <f>J37/H37</f>
        <v>0.33333333333333331</v>
      </c>
      <c r="L37" s="20" t="s">
        <v>6</v>
      </c>
      <c r="M37" s="59" t="s">
        <v>92</v>
      </c>
      <c r="N37" s="20" t="s">
        <v>28</v>
      </c>
      <c r="O37" s="63" t="s">
        <v>93</v>
      </c>
      <c r="P37" s="64">
        <f ca="1">DATEDIF(O37,TODAY(),"y")</f>
        <v>56</v>
      </c>
      <c r="Q37" s="64" t="str">
        <f t="shared" ca="1" si="3"/>
        <v>55+</v>
      </c>
      <c r="R37" s="59" t="s">
        <v>343</v>
      </c>
      <c r="S37" s="20" t="s">
        <v>11</v>
      </c>
      <c r="T37" s="102"/>
    </row>
    <row r="38" spans="1:20" ht="27" customHeight="1" x14ac:dyDescent="0.3">
      <c r="A38" s="10">
        <v>37</v>
      </c>
      <c r="B38" s="10"/>
      <c r="C38" s="66" t="s">
        <v>377</v>
      </c>
      <c r="D38" s="10">
        <v>11</v>
      </c>
      <c r="E38" s="10">
        <v>9</v>
      </c>
      <c r="F38" s="10">
        <v>2</v>
      </c>
      <c r="G38" s="79">
        <f>F38/D38</f>
        <v>0.18181818181818182</v>
      </c>
      <c r="H38" s="68">
        <v>3</v>
      </c>
      <c r="I38" s="68">
        <v>2</v>
      </c>
      <c r="J38" s="68">
        <v>1</v>
      </c>
      <c r="K38" s="77">
        <f>J38/H38</f>
        <v>0.33333333333333331</v>
      </c>
      <c r="L38" s="57" t="s">
        <v>5</v>
      </c>
      <c r="M38" s="57" t="s">
        <v>156</v>
      </c>
      <c r="N38" s="10" t="s">
        <v>28</v>
      </c>
      <c r="O38" s="57" t="s">
        <v>157</v>
      </c>
      <c r="P38" s="71">
        <f ca="1">DATEDIF(O38,TODAY(),"y")</f>
        <v>62</v>
      </c>
      <c r="Q38" s="71" t="str">
        <f t="shared" ca="1" si="3"/>
        <v>55+</v>
      </c>
      <c r="R38" s="10"/>
      <c r="S38" s="10"/>
      <c r="T38" s="102"/>
    </row>
    <row r="39" spans="1:20" ht="27" customHeight="1" x14ac:dyDescent="0.3">
      <c r="A39" s="10">
        <v>38</v>
      </c>
      <c r="B39" s="10"/>
      <c r="C39" s="66" t="s">
        <v>377</v>
      </c>
      <c r="D39" s="10">
        <v>11</v>
      </c>
      <c r="E39" s="10">
        <v>9</v>
      </c>
      <c r="F39" s="10">
        <v>2</v>
      </c>
      <c r="G39" s="79">
        <f>F39/D39</f>
        <v>0.18181818181818182</v>
      </c>
      <c r="H39" s="68">
        <v>3</v>
      </c>
      <c r="I39" s="68">
        <v>2</v>
      </c>
      <c r="J39" s="68">
        <v>1</v>
      </c>
      <c r="K39" s="77">
        <f>J39/H39</f>
        <v>0.33333333333333331</v>
      </c>
      <c r="L39" s="57" t="s">
        <v>6</v>
      </c>
      <c r="M39" s="57" t="s">
        <v>158</v>
      </c>
      <c r="N39" s="10" t="s">
        <v>28</v>
      </c>
      <c r="O39" s="57" t="s">
        <v>159</v>
      </c>
      <c r="P39" s="71">
        <f ca="1">DATEDIF(O39,TODAY(),"y")</f>
        <v>38</v>
      </c>
      <c r="Q39" s="71" t="str">
        <f t="shared" ca="1" si="3"/>
        <v>36-50</v>
      </c>
      <c r="R39" s="10"/>
      <c r="S39" s="10"/>
      <c r="T39" s="102"/>
    </row>
    <row r="40" spans="1:20" ht="27" customHeight="1" x14ac:dyDescent="0.3">
      <c r="A40" s="20">
        <v>39</v>
      </c>
      <c r="B40" s="20"/>
      <c r="C40" s="58" t="s">
        <v>378</v>
      </c>
      <c r="D40" s="20">
        <v>13</v>
      </c>
      <c r="E40" s="20">
        <v>6</v>
      </c>
      <c r="F40" s="20">
        <v>7</v>
      </c>
      <c r="G40" s="78">
        <f>F40/D40</f>
        <v>0.53846153846153844</v>
      </c>
      <c r="H40" s="61">
        <v>3</v>
      </c>
      <c r="I40" s="61">
        <v>2</v>
      </c>
      <c r="J40" s="61">
        <v>1</v>
      </c>
      <c r="K40" s="62">
        <f>J40/H40</f>
        <v>0.33333333333333331</v>
      </c>
      <c r="L40" s="59" t="s">
        <v>98</v>
      </c>
      <c r="M40" s="59" t="s">
        <v>160</v>
      </c>
      <c r="N40" s="20" t="s">
        <v>28</v>
      </c>
      <c r="O40" s="59" t="s">
        <v>161</v>
      </c>
      <c r="P40" s="64">
        <f ca="1">DATEDIF(O40,TODAY(),"y")</f>
        <v>37</v>
      </c>
      <c r="Q40" s="64" t="str">
        <f t="shared" ca="1" si="3"/>
        <v>36-50</v>
      </c>
      <c r="R40" s="59" t="s">
        <v>162</v>
      </c>
      <c r="S40" s="20"/>
      <c r="T40" s="102"/>
    </row>
    <row r="41" spans="1:20" ht="27" customHeight="1" x14ac:dyDescent="0.3">
      <c r="A41" s="20">
        <v>40</v>
      </c>
      <c r="B41" s="20"/>
      <c r="C41" s="58" t="s">
        <v>378</v>
      </c>
      <c r="D41" s="20">
        <v>13</v>
      </c>
      <c r="E41" s="20">
        <v>6</v>
      </c>
      <c r="F41" s="20">
        <v>7</v>
      </c>
      <c r="G41" s="78">
        <f>F41/D41</f>
        <v>0.53846153846153844</v>
      </c>
      <c r="H41" s="61">
        <v>3</v>
      </c>
      <c r="I41" s="61">
        <v>2</v>
      </c>
      <c r="J41" s="61">
        <v>1</v>
      </c>
      <c r="K41" s="62">
        <f>J41/H41</f>
        <v>0.33333333333333331</v>
      </c>
      <c r="L41" s="59" t="s">
        <v>165</v>
      </c>
      <c r="M41" s="59" t="s">
        <v>163</v>
      </c>
      <c r="N41" s="20" t="s">
        <v>28</v>
      </c>
      <c r="O41" s="59" t="s">
        <v>164</v>
      </c>
      <c r="P41" s="64">
        <f ca="1">DATEDIF(O41,TODAY(),"y")</f>
        <v>46</v>
      </c>
      <c r="Q41" s="64" t="str">
        <f t="shared" ca="1" si="3"/>
        <v>36-50</v>
      </c>
      <c r="R41" s="59" t="s">
        <v>166</v>
      </c>
      <c r="S41" s="20"/>
      <c r="T41" s="102"/>
    </row>
    <row r="42" spans="1:20" ht="27" customHeight="1" x14ac:dyDescent="0.3">
      <c r="A42" s="20">
        <v>41</v>
      </c>
      <c r="B42" s="20"/>
      <c r="C42" s="58" t="s">
        <v>378</v>
      </c>
      <c r="D42" s="20">
        <v>13</v>
      </c>
      <c r="E42" s="20">
        <v>6</v>
      </c>
      <c r="F42" s="20">
        <v>7</v>
      </c>
      <c r="G42" s="78">
        <f>F42/D42</f>
        <v>0.53846153846153844</v>
      </c>
      <c r="H42" s="61">
        <v>3</v>
      </c>
      <c r="I42" s="61">
        <v>2</v>
      </c>
      <c r="J42" s="61">
        <v>1</v>
      </c>
      <c r="K42" s="62">
        <f>J42/H42</f>
        <v>0.33333333333333331</v>
      </c>
      <c r="L42" s="59" t="s">
        <v>165</v>
      </c>
      <c r="M42" s="59" t="s">
        <v>167</v>
      </c>
      <c r="N42" s="20" t="s">
        <v>28</v>
      </c>
      <c r="O42" s="59" t="s">
        <v>168</v>
      </c>
      <c r="P42" s="64">
        <f ca="1">DATEDIF(O42,TODAY(),"y")</f>
        <v>35</v>
      </c>
      <c r="Q42" s="64" t="str">
        <f t="shared" ca="1" si="3"/>
        <v>18-35</v>
      </c>
      <c r="R42" s="59" t="s">
        <v>169</v>
      </c>
      <c r="S42" s="20"/>
      <c r="T42" s="102"/>
    </row>
    <row r="43" spans="1:20" ht="27" customHeight="1" x14ac:dyDescent="0.3">
      <c r="A43" s="20">
        <v>42</v>
      </c>
      <c r="B43" s="20"/>
      <c r="C43" s="58" t="s">
        <v>378</v>
      </c>
      <c r="D43" s="20">
        <v>13</v>
      </c>
      <c r="E43" s="20">
        <v>6</v>
      </c>
      <c r="F43" s="20">
        <v>7</v>
      </c>
      <c r="G43" s="78">
        <f>F43/D43</f>
        <v>0.53846153846153844</v>
      </c>
      <c r="H43" s="61">
        <v>3</v>
      </c>
      <c r="I43" s="61">
        <v>2</v>
      </c>
      <c r="J43" s="61">
        <v>1</v>
      </c>
      <c r="K43" s="62">
        <f>J43/H43</f>
        <v>0.33333333333333331</v>
      </c>
      <c r="L43" s="59" t="s">
        <v>165</v>
      </c>
      <c r="M43" s="59" t="s">
        <v>170</v>
      </c>
      <c r="N43" s="20" t="s">
        <v>28</v>
      </c>
      <c r="O43" s="59" t="s">
        <v>171</v>
      </c>
      <c r="P43" s="64">
        <f ca="1">DATEDIF(O43,TODAY(),"y")</f>
        <v>44</v>
      </c>
      <c r="Q43" s="64" t="str">
        <f t="shared" ca="1" si="3"/>
        <v>36-50</v>
      </c>
      <c r="R43" s="59" t="s">
        <v>172</v>
      </c>
      <c r="S43" s="20"/>
      <c r="T43" s="102"/>
    </row>
    <row r="44" spans="1:20" ht="27" customHeight="1" x14ac:dyDescent="0.3">
      <c r="A44" s="20">
        <v>43</v>
      </c>
      <c r="B44" s="20"/>
      <c r="C44" s="58" t="s">
        <v>378</v>
      </c>
      <c r="D44" s="20">
        <v>13</v>
      </c>
      <c r="E44" s="20">
        <v>6</v>
      </c>
      <c r="F44" s="20">
        <v>7</v>
      </c>
      <c r="G44" s="78">
        <f>F44/D44</f>
        <v>0.53846153846153844</v>
      </c>
      <c r="H44" s="61">
        <v>3</v>
      </c>
      <c r="I44" s="61">
        <v>2</v>
      </c>
      <c r="J44" s="61">
        <v>1</v>
      </c>
      <c r="K44" s="62">
        <f>J44/H44</f>
        <v>0.33333333333333331</v>
      </c>
      <c r="L44" s="59" t="s">
        <v>165</v>
      </c>
      <c r="M44" s="59" t="s">
        <v>173</v>
      </c>
      <c r="N44" s="20" t="s">
        <v>28</v>
      </c>
      <c r="O44" s="59" t="s">
        <v>174</v>
      </c>
      <c r="P44" s="64">
        <f ca="1">DATEDIF(O44,TODAY(),"y")</f>
        <v>69</v>
      </c>
      <c r="Q44" s="64" t="str">
        <f t="shared" ca="1" si="3"/>
        <v>55+</v>
      </c>
      <c r="R44" s="59" t="s">
        <v>175</v>
      </c>
      <c r="S44" s="20"/>
      <c r="T44" s="102"/>
    </row>
    <row r="45" spans="1:20" ht="27" customHeight="1" x14ac:dyDescent="0.3">
      <c r="A45" s="20">
        <v>44</v>
      </c>
      <c r="B45" s="20"/>
      <c r="C45" s="58" t="s">
        <v>378</v>
      </c>
      <c r="D45" s="20">
        <v>13</v>
      </c>
      <c r="E45" s="20">
        <v>6</v>
      </c>
      <c r="F45" s="20">
        <v>7</v>
      </c>
      <c r="G45" s="78">
        <f>F45/D45</f>
        <v>0.53846153846153844</v>
      </c>
      <c r="H45" s="61">
        <v>3</v>
      </c>
      <c r="I45" s="61">
        <v>2</v>
      </c>
      <c r="J45" s="61">
        <v>1</v>
      </c>
      <c r="K45" s="62">
        <f>J45/H45</f>
        <v>0.33333333333333331</v>
      </c>
      <c r="L45" s="59" t="s">
        <v>165</v>
      </c>
      <c r="M45" s="59" t="s">
        <v>176</v>
      </c>
      <c r="N45" s="20" t="s">
        <v>28</v>
      </c>
      <c r="O45" s="59" t="s">
        <v>177</v>
      </c>
      <c r="P45" s="64">
        <f ca="1">DATEDIF(O45,TODAY(),"y")</f>
        <v>38</v>
      </c>
      <c r="Q45" s="64" t="str">
        <f t="shared" ca="1" si="3"/>
        <v>36-50</v>
      </c>
      <c r="R45" s="59" t="s">
        <v>178</v>
      </c>
      <c r="S45" s="20"/>
      <c r="T45" s="102"/>
    </row>
    <row r="46" spans="1:20" ht="27" customHeight="1" x14ac:dyDescent="0.3">
      <c r="A46" s="20">
        <v>45</v>
      </c>
      <c r="B46" s="20"/>
      <c r="C46" s="58" t="s">
        <v>378</v>
      </c>
      <c r="D46" s="20">
        <v>13</v>
      </c>
      <c r="E46" s="20">
        <v>6</v>
      </c>
      <c r="F46" s="20">
        <v>7</v>
      </c>
      <c r="G46" s="78">
        <f>F46/D46</f>
        <v>0.53846153846153844</v>
      </c>
      <c r="H46" s="61">
        <v>3</v>
      </c>
      <c r="I46" s="61">
        <v>2</v>
      </c>
      <c r="J46" s="61">
        <v>1</v>
      </c>
      <c r="K46" s="62">
        <f>J46/H46</f>
        <v>0.33333333333333331</v>
      </c>
      <c r="L46" s="59" t="s">
        <v>165</v>
      </c>
      <c r="M46" s="59" t="s">
        <v>179</v>
      </c>
      <c r="N46" s="20" t="s">
        <v>28</v>
      </c>
      <c r="O46" s="59" t="s">
        <v>180</v>
      </c>
      <c r="P46" s="64">
        <f ca="1">DATEDIF(O46,TODAY(),"y")</f>
        <v>42</v>
      </c>
      <c r="Q46" s="64" t="str">
        <f t="shared" ca="1" si="3"/>
        <v>36-50</v>
      </c>
      <c r="R46" s="59" t="s">
        <v>181</v>
      </c>
      <c r="S46" s="20"/>
      <c r="T46" s="102"/>
    </row>
    <row r="47" spans="1:20" ht="27" customHeight="1" x14ac:dyDescent="0.3">
      <c r="A47" s="10">
        <v>46</v>
      </c>
      <c r="B47" s="93"/>
      <c r="C47" s="66" t="s">
        <v>379</v>
      </c>
      <c r="D47" s="10">
        <v>6</v>
      </c>
      <c r="E47" s="10">
        <v>4</v>
      </c>
      <c r="F47" s="10">
        <v>2</v>
      </c>
      <c r="G47" s="79">
        <f>F47/D47</f>
        <v>0.33333333333333331</v>
      </c>
      <c r="H47" s="98">
        <v>3</v>
      </c>
      <c r="I47" s="98">
        <v>3</v>
      </c>
      <c r="J47" s="98">
        <v>0</v>
      </c>
      <c r="K47" s="77">
        <f>J47/H47</f>
        <v>0</v>
      </c>
      <c r="L47" s="57" t="s">
        <v>165</v>
      </c>
      <c r="M47" s="57" t="s">
        <v>182</v>
      </c>
      <c r="N47" s="10" t="s">
        <v>28</v>
      </c>
      <c r="O47" s="57" t="s">
        <v>183</v>
      </c>
      <c r="P47" s="71">
        <f t="shared" ref="P47:P59" ca="1" si="5">DATEDIF(O47,TODAY(),"y")</f>
        <v>55</v>
      </c>
      <c r="Q47" s="71" t="str">
        <f t="shared" ca="1" si="3"/>
        <v>51-55</v>
      </c>
      <c r="R47" s="10"/>
      <c r="S47" s="94"/>
      <c r="T47" s="102"/>
    </row>
    <row r="48" spans="1:20" ht="27" customHeight="1" x14ac:dyDescent="0.3">
      <c r="A48" s="10">
        <v>47</v>
      </c>
      <c r="B48" s="10"/>
      <c r="C48" s="66" t="s">
        <v>379</v>
      </c>
      <c r="D48" s="10">
        <v>6</v>
      </c>
      <c r="E48" s="10">
        <v>4</v>
      </c>
      <c r="F48" s="10">
        <v>2</v>
      </c>
      <c r="G48" s="79">
        <f>F48/D48</f>
        <v>0.33333333333333331</v>
      </c>
      <c r="H48" s="98">
        <v>3</v>
      </c>
      <c r="I48" s="98">
        <v>3</v>
      </c>
      <c r="J48" s="98">
        <v>0</v>
      </c>
      <c r="K48" s="77">
        <f>J48/H48</f>
        <v>0</v>
      </c>
      <c r="L48" s="57" t="s">
        <v>165</v>
      </c>
      <c r="M48" s="57" t="s">
        <v>184</v>
      </c>
      <c r="N48" s="10" t="s">
        <v>28</v>
      </c>
      <c r="O48" s="57" t="s">
        <v>185</v>
      </c>
      <c r="P48" s="71">
        <f t="shared" ca="1" si="5"/>
        <v>51</v>
      </c>
      <c r="Q48" s="71" t="str">
        <f t="shared" ca="1" si="3"/>
        <v>51-55</v>
      </c>
      <c r="R48" s="10"/>
      <c r="S48" s="96"/>
      <c r="T48" s="102"/>
    </row>
    <row r="49" spans="1:20" ht="27" customHeight="1" x14ac:dyDescent="0.3">
      <c r="A49" s="20">
        <v>48</v>
      </c>
      <c r="B49" s="20"/>
      <c r="C49" s="59" t="s">
        <v>380</v>
      </c>
      <c r="D49" s="95">
        <v>15</v>
      </c>
      <c r="E49" s="95">
        <v>10</v>
      </c>
      <c r="F49" s="20">
        <v>5</v>
      </c>
      <c r="G49" s="78">
        <f>F49/D49</f>
        <v>0.33333333333333331</v>
      </c>
      <c r="H49" s="82">
        <v>3</v>
      </c>
      <c r="I49" s="82">
        <v>1</v>
      </c>
      <c r="J49" s="82">
        <v>2</v>
      </c>
      <c r="K49" s="62">
        <f>J49/H49</f>
        <v>0.66666666666666663</v>
      </c>
      <c r="L49" s="59" t="s">
        <v>10</v>
      </c>
      <c r="M49" s="59" t="s">
        <v>186</v>
      </c>
      <c r="N49" s="20" t="s">
        <v>28</v>
      </c>
      <c r="O49" s="59" t="s">
        <v>187</v>
      </c>
      <c r="P49" s="64">
        <f t="shared" ca="1" si="5"/>
        <v>48</v>
      </c>
      <c r="Q49" s="64" t="str">
        <f t="shared" ca="1" si="3"/>
        <v>36-50</v>
      </c>
      <c r="R49" s="59"/>
      <c r="S49" s="20"/>
      <c r="T49" s="102"/>
    </row>
    <row r="50" spans="1:20" ht="27" customHeight="1" x14ac:dyDescent="0.3">
      <c r="A50" s="20">
        <v>49</v>
      </c>
      <c r="B50" s="20"/>
      <c r="C50" s="59" t="s">
        <v>380</v>
      </c>
      <c r="D50" s="95">
        <v>15</v>
      </c>
      <c r="E50" s="95">
        <v>10</v>
      </c>
      <c r="F50" s="20">
        <v>5</v>
      </c>
      <c r="G50" s="78">
        <f>F50/D50</f>
        <v>0.33333333333333331</v>
      </c>
      <c r="H50" s="82">
        <v>3</v>
      </c>
      <c r="I50" s="82">
        <v>1</v>
      </c>
      <c r="J50" s="82">
        <v>2</v>
      </c>
      <c r="K50" s="62">
        <f>J50/H50</f>
        <v>0.66666666666666663</v>
      </c>
      <c r="L50" s="59" t="s">
        <v>98</v>
      </c>
      <c r="M50" s="59" t="s">
        <v>188</v>
      </c>
      <c r="N50" s="20" t="s">
        <v>28</v>
      </c>
      <c r="O50" s="59" t="s">
        <v>189</v>
      </c>
      <c r="P50" s="64">
        <f t="shared" ca="1" si="5"/>
        <v>35</v>
      </c>
      <c r="Q50" s="64" t="str">
        <f t="shared" ca="1" si="3"/>
        <v>18-35</v>
      </c>
      <c r="R50" s="59"/>
      <c r="S50" s="20"/>
      <c r="T50" s="102"/>
    </row>
    <row r="51" spans="1:20" ht="27" customHeight="1" x14ac:dyDescent="0.3">
      <c r="A51" s="20">
        <v>50</v>
      </c>
      <c r="B51" s="20"/>
      <c r="C51" s="59" t="s">
        <v>380</v>
      </c>
      <c r="D51" s="95">
        <v>15</v>
      </c>
      <c r="E51" s="95">
        <v>10</v>
      </c>
      <c r="F51" s="20">
        <v>5</v>
      </c>
      <c r="G51" s="78">
        <f>F51/D51</f>
        <v>0.33333333333333331</v>
      </c>
      <c r="H51" s="82">
        <v>3</v>
      </c>
      <c r="I51" s="82">
        <v>1</v>
      </c>
      <c r="J51" s="82">
        <v>2</v>
      </c>
      <c r="K51" s="62">
        <f>J51/H51</f>
        <v>0.66666666666666663</v>
      </c>
      <c r="L51" s="59" t="s">
        <v>165</v>
      </c>
      <c r="M51" s="59" t="s">
        <v>190</v>
      </c>
      <c r="N51" s="20" t="s">
        <v>28</v>
      </c>
      <c r="O51" s="59" t="s">
        <v>191</v>
      </c>
      <c r="P51" s="64">
        <f t="shared" ca="1" si="5"/>
        <v>41</v>
      </c>
      <c r="Q51" s="64" t="str">
        <f t="shared" ca="1" si="3"/>
        <v>36-50</v>
      </c>
      <c r="R51" s="59"/>
      <c r="S51" s="20"/>
      <c r="T51" s="102"/>
    </row>
    <row r="52" spans="1:20" ht="27" customHeight="1" x14ac:dyDescent="0.3">
      <c r="A52" s="20">
        <v>51</v>
      </c>
      <c r="B52" s="20"/>
      <c r="C52" s="59" t="s">
        <v>380</v>
      </c>
      <c r="D52" s="95">
        <v>15</v>
      </c>
      <c r="E52" s="95">
        <v>10</v>
      </c>
      <c r="F52" s="20">
        <v>5</v>
      </c>
      <c r="G52" s="78">
        <f>F52/D52</f>
        <v>0.33333333333333331</v>
      </c>
      <c r="H52" s="82">
        <v>3</v>
      </c>
      <c r="I52" s="82">
        <v>1</v>
      </c>
      <c r="J52" s="82">
        <v>2</v>
      </c>
      <c r="K52" s="62">
        <f>J52/H52</f>
        <v>0.66666666666666663</v>
      </c>
      <c r="L52" s="59" t="s">
        <v>165</v>
      </c>
      <c r="M52" s="59" t="s">
        <v>192</v>
      </c>
      <c r="N52" s="20" t="s">
        <v>28</v>
      </c>
      <c r="O52" s="59" t="s">
        <v>193</v>
      </c>
      <c r="P52" s="64">
        <f t="shared" ca="1" si="5"/>
        <v>53</v>
      </c>
      <c r="Q52" s="64" t="str">
        <f t="shared" ca="1" si="3"/>
        <v>51-55</v>
      </c>
      <c r="R52" s="59"/>
      <c r="S52" s="20"/>
      <c r="T52" s="102"/>
    </row>
    <row r="53" spans="1:20" ht="27" customHeight="1" x14ac:dyDescent="0.3">
      <c r="A53" s="20">
        <v>52</v>
      </c>
      <c r="B53" s="20"/>
      <c r="C53" s="59" t="s">
        <v>380</v>
      </c>
      <c r="D53" s="95">
        <v>15</v>
      </c>
      <c r="E53" s="95">
        <v>10</v>
      </c>
      <c r="F53" s="20">
        <v>5</v>
      </c>
      <c r="G53" s="78">
        <f>F53/D53</f>
        <v>0.33333333333333331</v>
      </c>
      <c r="H53" s="82">
        <v>3</v>
      </c>
      <c r="I53" s="82">
        <v>1</v>
      </c>
      <c r="J53" s="82">
        <v>2</v>
      </c>
      <c r="K53" s="62">
        <f>J53/H53</f>
        <v>0.66666666666666663</v>
      </c>
      <c r="L53" s="59" t="s">
        <v>165</v>
      </c>
      <c r="M53" s="59" t="s">
        <v>194</v>
      </c>
      <c r="N53" s="20" t="s">
        <v>28</v>
      </c>
      <c r="O53" s="59" t="s">
        <v>195</v>
      </c>
      <c r="P53" s="64">
        <f t="shared" ca="1" si="5"/>
        <v>52</v>
      </c>
      <c r="Q53" s="64" t="str">
        <f t="shared" ca="1" si="3"/>
        <v>51-55</v>
      </c>
      <c r="R53" s="59"/>
      <c r="S53" s="20"/>
      <c r="T53" s="102"/>
    </row>
    <row r="54" spans="1:20" ht="27" customHeight="1" x14ac:dyDescent="0.3">
      <c r="A54" s="10">
        <v>53</v>
      </c>
      <c r="B54" s="10"/>
      <c r="C54" s="57" t="s">
        <v>381</v>
      </c>
      <c r="D54" s="10">
        <v>9</v>
      </c>
      <c r="E54" s="10">
        <v>4</v>
      </c>
      <c r="F54" s="10">
        <v>5</v>
      </c>
      <c r="G54" s="79">
        <f>F54/D54</f>
        <v>0.55555555555555558</v>
      </c>
      <c r="H54" s="98">
        <v>3</v>
      </c>
      <c r="I54" s="98">
        <v>3</v>
      </c>
      <c r="J54" s="98">
        <v>0</v>
      </c>
      <c r="K54" s="77">
        <f>J54/H54</f>
        <v>0</v>
      </c>
      <c r="L54" s="57" t="s">
        <v>165</v>
      </c>
      <c r="M54" s="57" t="s">
        <v>196</v>
      </c>
      <c r="N54" s="10" t="s">
        <v>28</v>
      </c>
      <c r="O54" s="57" t="s">
        <v>197</v>
      </c>
      <c r="P54" s="71">
        <f t="shared" ca="1" si="5"/>
        <v>51</v>
      </c>
      <c r="Q54" s="71" t="str">
        <f t="shared" ca="1" si="3"/>
        <v>51-55</v>
      </c>
      <c r="R54" s="57"/>
      <c r="S54" s="10"/>
      <c r="T54" s="102"/>
    </row>
    <row r="55" spans="1:20" ht="27" customHeight="1" x14ac:dyDescent="0.3">
      <c r="A55" s="10">
        <v>54</v>
      </c>
      <c r="B55" s="10"/>
      <c r="C55" s="57" t="s">
        <v>381</v>
      </c>
      <c r="D55" s="10">
        <v>9</v>
      </c>
      <c r="E55" s="10">
        <v>4</v>
      </c>
      <c r="F55" s="10">
        <v>5</v>
      </c>
      <c r="G55" s="79">
        <f>F55/D55</f>
        <v>0.55555555555555558</v>
      </c>
      <c r="H55" s="98">
        <v>3</v>
      </c>
      <c r="I55" s="98">
        <v>3</v>
      </c>
      <c r="J55" s="98">
        <v>0</v>
      </c>
      <c r="K55" s="77">
        <f>J55/H55</f>
        <v>0</v>
      </c>
      <c r="L55" s="57" t="s">
        <v>165</v>
      </c>
      <c r="M55" s="57" t="s">
        <v>198</v>
      </c>
      <c r="N55" s="10" t="s">
        <v>28</v>
      </c>
      <c r="O55" s="57" t="s">
        <v>199</v>
      </c>
      <c r="P55" s="71">
        <f t="shared" ca="1" si="5"/>
        <v>63</v>
      </c>
      <c r="Q55" s="71" t="str">
        <f t="shared" ca="1" si="3"/>
        <v>55+</v>
      </c>
      <c r="R55" s="57"/>
      <c r="S55" s="10"/>
      <c r="T55" s="102"/>
    </row>
    <row r="56" spans="1:20" ht="27" customHeight="1" x14ac:dyDescent="0.3">
      <c r="A56" s="10">
        <v>55</v>
      </c>
      <c r="B56" s="10"/>
      <c r="C56" s="57" t="s">
        <v>381</v>
      </c>
      <c r="D56" s="10">
        <v>9</v>
      </c>
      <c r="E56" s="10">
        <v>4</v>
      </c>
      <c r="F56" s="10">
        <v>5</v>
      </c>
      <c r="G56" s="79">
        <f>F56/D56</f>
        <v>0.55555555555555558</v>
      </c>
      <c r="H56" s="98">
        <v>3</v>
      </c>
      <c r="I56" s="98">
        <v>3</v>
      </c>
      <c r="J56" s="98">
        <v>0</v>
      </c>
      <c r="K56" s="77">
        <f>J56/H56</f>
        <v>0</v>
      </c>
      <c r="L56" s="57" t="s">
        <v>165</v>
      </c>
      <c r="M56" s="57" t="s">
        <v>200</v>
      </c>
      <c r="N56" s="10" t="s">
        <v>28</v>
      </c>
      <c r="O56" s="57" t="s">
        <v>201</v>
      </c>
      <c r="P56" s="71">
        <f t="shared" ca="1" si="5"/>
        <v>49</v>
      </c>
      <c r="Q56" s="71" t="str">
        <f t="shared" ca="1" si="3"/>
        <v>36-50</v>
      </c>
      <c r="R56" s="57"/>
      <c r="S56" s="10"/>
      <c r="T56" s="102"/>
    </row>
    <row r="57" spans="1:20" ht="27" customHeight="1" x14ac:dyDescent="0.3">
      <c r="A57" s="10">
        <v>56</v>
      </c>
      <c r="B57" s="10"/>
      <c r="C57" s="57" t="s">
        <v>381</v>
      </c>
      <c r="D57" s="10">
        <v>9</v>
      </c>
      <c r="E57" s="10">
        <v>4</v>
      </c>
      <c r="F57" s="10">
        <v>5</v>
      </c>
      <c r="G57" s="79">
        <f>F57/D57</f>
        <v>0.55555555555555558</v>
      </c>
      <c r="H57" s="98">
        <v>3</v>
      </c>
      <c r="I57" s="98">
        <v>3</v>
      </c>
      <c r="J57" s="98">
        <v>0</v>
      </c>
      <c r="K57" s="77">
        <f>J57/H57</f>
        <v>0</v>
      </c>
      <c r="L57" s="57" t="s">
        <v>165</v>
      </c>
      <c r="M57" s="57" t="s">
        <v>202</v>
      </c>
      <c r="N57" s="10" t="s">
        <v>28</v>
      </c>
      <c r="O57" s="57" t="s">
        <v>203</v>
      </c>
      <c r="P57" s="71">
        <f t="shared" ca="1" si="5"/>
        <v>42</v>
      </c>
      <c r="Q57" s="71" t="str">
        <f t="shared" ca="1" si="3"/>
        <v>36-50</v>
      </c>
      <c r="R57" s="57"/>
      <c r="S57" s="10"/>
      <c r="T57" s="102"/>
    </row>
    <row r="58" spans="1:20" ht="27" customHeight="1" x14ac:dyDescent="0.3">
      <c r="A58" s="10">
        <v>57</v>
      </c>
      <c r="B58" s="10"/>
      <c r="C58" s="57" t="s">
        <v>381</v>
      </c>
      <c r="D58" s="10">
        <v>9</v>
      </c>
      <c r="E58" s="10">
        <v>4</v>
      </c>
      <c r="F58" s="10">
        <v>5</v>
      </c>
      <c r="G58" s="79">
        <f>F58/D58</f>
        <v>0.55555555555555558</v>
      </c>
      <c r="H58" s="98">
        <v>3</v>
      </c>
      <c r="I58" s="98">
        <v>3</v>
      </c>
      <c r="J58" s="98">
        <v>0</v>
      </c>
      <c r="K58" s="77">
        <f>J58/H58</f>
        <v>0</v>
      </c>
      <c r="L58" s="57" t="s">
        <v>165</v>
      </c>
      <c r="M58" s="57" t="s">
        <v>204</v>
      </c>
      <c r="N58" s="10" t="s">
        <v>28</v>
      </c>
      <c r="O58" s="57" t="s">
        <v>205</v>
      </c>
      <c r="P58" s="71">
        <f t="shared" ca="1" si="5"/>
        <v>64</v>
      </c>
      <c r="Q58" s="71" t="str">
        <f t="shared" ca="1" si="3"/>
        <v>55+</v>
      </c>
      <c r="R58" s="57"/>
      <c r="S58" s="10"/>
      <c r="T58" s="102"/>
    </row>
    <row r="59" spans="1:20" ht="27" customHeight="1" x14ac:dyDescent="0.3">
      <c r="A59" s="20">
        <v>58</v>
      </c>
      <c r="B59" s="20"/>
      <c r="C59" s="58" t="s">
        <v>344</v>
      </c>
      <c r="D59" s="20">
        <v>9</v>
      </c>
      <c r="E59" s="20">
        <v>8</v>
      </c>
      <c r="F59" s="20">
        <v>1</v>
      </c>
      <c r="G59" s="60">
        <f t="shared" si="0"/>
        <v>0.1111111111111111</v>
      </c>
      <c r="H59" s="61">
        <v>3</v>
      </c>
      <c r="I59" s="61">
        <v>3</v>
      </c>
      <c r="J59" s="61">
        <v>0</v>
      </c>
      <c r="K59" s="62">
        <f t="shared" si="1"/>
        <v>0</v>
      </c>
      <c r="L59" s="20" t="s">
        <v>6</v>
      </c>
      <c r="M59" s="59" t="s">
        <v>94</v>
      </c>
      <c r="N59" s="20" t="s">
        <v>28</v>
      </c>
      <c r="O59" s="63" t="s">
        <v>95</v>
      </c>
      <c r="P59" s="64">
        <f t="shared" ca="1" si="5"/>
        <v>35</v>
      </c>
      <c r="Q59" s="64" t="str">
        <f t="shared" ca="1" si="3"/>
        <v>18-35</v>
      </c>
      <c r="R59" s="20" t="s">
        <v>31</v>
      </c>
      <c r="S59" s="20"/>
      <c r="T59" s="102"/>
    </row>
    <row r="60" spans="1:20" ht="27" customHeight="1" x14ac:dyDescent="0.3">
      <c r="A60" s="10">
        <v>59</v>
      </c>
      <c r="B60" s="10"/>
      <c r="C60" s="66" t="s">
        <v>345</v>
      </c>
      <c r="D60" s="10">
        <v>9</v>
      </c>
      <c r="E60" s="10">
        <v>6</v>
      </c>
      <c r="F60" s="10">
        <v>3</v>
      </c>
      <c r="G60" s="76">
        <f t="shared" si="0"/>
        <v>0.33333333333333331</v>
      </c>
      <c r="H60" s="68">
        <v>3</v>
      </c>
      <c r="I60" s="68">
        <v>2</v>
      </c>
      <c r="J60" s="68">
        <v>1</v>
      </c>
      <c r="K60" s="77">
        <f t="shared" si="1"/>
        <v>0.33333333333333331</v>
      </c>
      <c r="L60" s="10" t="s">
        <v>5</v>
      </c>
      <c r="M60" s="57" t="s">
        <v>96</v>
      </c>
      <c r="N60" s="10" t="s">
        <v>28</v>
      </c>
      <c r="O60" s="57" t="s">
        <v>97</v>
      </c>
      <c r="P60" s="71">
        <f t="shared" ca="1" si="4"/>
        <v>44</v>
      </c>
      <c r="Q60" s="71" t="str">
        <f t="shared" ca="1" si="3"/>
        <v>36-50</v>
      </c>
      <c r="R60" s="57" t="s">
        <v>346</v>
      </c>
      <c r="S60" s="10" t="s">
        <v>347</v>
      </c>
      <c r="T60" s="102"/>
    </row>
    <row r="61" spans="1:20" ht="27" customHeight="1" x14ac:dyDescent="0.3">
      <c r="A61" s="10">
        <v>60</v>
      </c>
      <c r="B61" s="10"/>
      <c r="C61" s="66" t="s">
        <v>345</v>
      </c>
      <c r="D61" s="10">
        <v>9</v>
      </c>
      <c r="E61" s="10">
        <v>6</v>
      </c>
      <c r="F61" s="10">
        <v>3</v>
      </c>
      <c r="G61" s="76">
        <f t="shared" si="0"/>
        <v>0.33333333333333331</v>
      </c>
      <c r="H61" s="68">
        <v>3</v>
      </c>
      <c r="I61" s="68">
        <v>2</v>
      </c>
      <c r="J61" s="68">
        <v>1</v>
      </c>
      <c r="K61" s="77">
        <f t="shared" si="1"/>
        <v>0.33333333333333331</v>
      </c>
      <c r="L61" s="10" t="s">
        <v>6</v>
      </c>
      <c r="M61" s="57" t="s">
        <v>99</v>
      </c>
      <c r="N61" s="10" t="s">
        <v>28</v>
      </c>
      <c r="O61" s="57" t="s">
        <v>100</v>
      </c>
      <c r="P61" s="71">
        <f t="shared" ca="1" si="4"/>
        <v>57</v>
      </c>
      <c r="Q61" s="71" t="str">
        <f t="shared" ca="1" si="3"/>
        <v>55+</v>
      </c>
      <c r="R61" s="57" t="s">
        <v>348</v>
      </c>
      <c r="S61" s="10" t="s">
        <v>11</v>
      </c>
      <c r="T61" s="102"/>
    </row>
    <row r="62" spans="1:20" ht="27" customHeight="1" x14ac:dyDescent="0.3">
      <c r="A62" s="10">
        <v>61</v>
      </c>
      <c r="B62" s="10"/>
      <c r="C62" s="66" t="s">
        <v>345</v>
      </c>
      <c r="D62" s="10">
        <v>9</v>
      </c>
      <c r="E62" s="10">
        <v>6</v>
      </c>
      <c r="F62" s="10">
        <v>3</v>
      </c>
      <c r="G62" s="76">
        <f t="shared" si="0"/>
        <v>0.33333333333333331</v>
      </c>
      <c r="H62" s="68">
        <v>3</v>
      </c>
      <c r="I62" s="68">
        <v>2</v>
      </c>
      <c r="J62" s="68">
        <v>1</v>
      </c>
      <c r="K62" s="77">
        <f t="shared" si="1"/>
        <v>0.33333333333333331</v>
      </c>
      <c r="L62" s="10" t="s">
        <v>6</v>
      </c>
      <c r="M62" s="57" t="s">
        <v>101</v>
      </c>
      <c r="N62" s="10" t="s">
        <v>28</v>
      </c>
      <c r="O62" s="57" t="s">
        <v>102</v>
      </c>
      <c r="P62" s="71">
        <f t="shared" ca="1" si="4"/>
        <v>56</v>
      </c>
      <c r="Q62" s="71" t="str">
        <f t="shared" ca="1" si="3"/>
        <v>55+</v>
      </c>
      <c r="R62" s="57" t="s">
        <v>349</v>
      </c>
      <c r="S62" s="10" t="s">
        <v>11</v>
      </c>
      <c r="T62" s="102"/>
    </row>
    <row r="63" spans="1:20" ht="27" customHeight="1" x14ac:dyDescent="0.3">
      <c r="A63" s="20">
        <v>62</v>
      </c>
      <c r="B63" s="20"/>
      <c r="C63" s="58" t="s">
        <v>355</v>
      </c>
      <c r="D63" s="20">
        <v>11</v>
      </c>
      <c r="E63" s="20">
        <v>6</v>
      </c>
      <c r="F63" s="20">
        <v>5</v>
      </c>
      <c r="G63" s="60">
        <f>F63/D63</f>
        <v>0.45454545454545453</v>
      </c>
      <c r="H63" s="61">
        <v>3</v>
      </c>
      <c r="I63" s="61">
        <v>2</v>
      </c>
      <c r="J63" s="61">
        <v>1</v>
      </c>
      <c r="K63" s="62">
        <f>J63/H63</f>
        <v>0.33333333333333331</v>
      </c>
      <c r="L63" s="59" t="s">
        <v>10</v>
      </c>
      <c r="M63" s="59" t="s">
        <v>123</v>
      </c>
      <c r="N63" s="20" t="s">
        <v>28</v>
      </c>
      <c r="O63" s="59" t="s">
        <v>124</v>
      </c>
      <c r="P63" s="64">
        <f ca="1">DATEDIF(O63,TODAY(),"y")</f>
        <v>67</v>
      </c>
      <c r="Q63" s="64" t="str">
        <f t="shared" ca="1" si="3"/>
        <v>55+</v>
      </c>
      <c r="R63" s="59" t="s">
        <v>356</v>
      </c>
      <c r="S63" s="20" t="s">
        <v>357</v>
      </c>
      <c r="T63" s="102"/>
    </row>
    <row r="64" spans="1:20" ht="27" customHeight="1" x14ac:dyDescent="0.3">
      <c r="A64" s="20">
        <v>63</v>
      </c>
      <c r="B64" s="20"/>
      <c r="C64" s="58" t="s">
        <v>355</v>
      </c>
      <c r="D64" s="20">
        <v>11</v>
      </c>
      <c r="E64" s="20">
        <v>6</v>
      </c>
      <c r="F64" s="20">
        <v>5</v>
      </c>
      <c r="G64" s="60">
        <f>F64/D64</f>
        <v>0.45454545454545453</v>
      </c>
      <c r="H64" s="61">
        <v>3</v>
      </c>
      <c r="I64" s="61">
        <v>2</v>
      </c>
      <c r="J64" s="61">
        <v>1</v>
      </c>
      <c r="K64" s="62">
        <f>J64/H64</f>
        <v>0.33333333333333331</v>
      </c>
      <c r="L64" s="59" t="s">
        <v>6</v>
      </c>
      <c r="M64" s="59" t="s">
        <v>125</v>
      </c>
      <c r="N64" s="20" t="s">
        <v>28</v>
      </c>
      <c r="O64" s="59" t="s">
        <v>126</v>
      </c>
      <c r="P64" s="64">
        <f ca="1">DATEDIF(O64,TODAY(),"y")</f>
        <v>65</v>
      </c>
      <c r="Q64" s="64" t="str">
        <f t="shared" ca="1" si="3"/>
        <v>55+</v>
      </c>
      <c r="R64" s="59" t="s">
        <v>358</v>
      </c>
      <c r="S64" s="20" t="s">
        <v>359</v>
      </c>
      <c r="T64" s="102"/>
    </row>
    <row r="65" spans="1:20" ht="27" customHeight="1" x14ac:dyDescent="0.3">
      <c r="A65" s="20">
        <v>64</v>
      </c>
      <c r="B65" s="20"/>
      <c r="C65" s="58" t="s">
        <v>355</v>
      </c>
      <c r="D65" s="20">
        <v>11</v>
      </c>
      <c r="E65" s="20">
        <v>6</v>
      </c>
      <c r="F65" s="20">
        <v>5</v>
      </c>
      <c r="G65" s="60">
        <f>F65/D65</f>
        <v>0.45454545454545453</v>
      </c>
      <c r="H65" s="61">
        <v>3</v>
      </c>
      <c r="I65" s="61">
        <v>2</v>
      </c>
      <c r="J65" s="61">
        <v>1</v>
      </c>
      <c r="K65" s="62">
        <f>J65/H65</f>
        <v>0.33333333333333331</v>
      </c>
      <c r="L65" s="59" t="s">
        <v>6</v>
      </c>
      <c r="M65" s="59" t="s">
        <v>127</v>
      </c>
      <c r="N65" s="20" t="s">
        <v>28</v>
      </c>
      <c r="O65" s="59" t="s">
        <v>128</v>
      </c>
      <c r="P65" s="64">
        <f ca="1">DATEDIF(O65,TODAY(),"y")</f>
        <v>61</v>
      </c>
      <c r="Q65" s="64" t="str">
        <f t="shared" ca="1" si="3"/>
        <v>55+</v>
      </c>
      <c r="R65" s="59" t="s">
        <v>360</v>
      </c>
      <c r="S65" s="20" t="s">
        <v>361</v>
      </c>
      <c r="T65" s="102"/>
    </row>
    <row r="66" spans="1:20" ht="27" customHeight="1" x14ac:dyDescent="0.3">
      <c r="A66" s="20">
        <v>65</v>
      </c>
      <c r="B66" s="20"/>
      <c r="C66" s="58" t="s">
        <v>355</v>
      </c>
      <c r="D66" s="20">
        <v>11</v>
      </c>
      <c r="E66" s="20">
        <v>6</v>
      </c>
      <c r="F66" s="20">
        <v>5</v>
      </c>
      <c r="G66" s="78">
        <f>F66/D66</f>
        <v>0.45454545454545453</v>
      </c>
      <c r="H66" s="61">
        <v>3</v>
      </c>
      <c r="I66" s="61">
        <v>2</v>
      </c>
      <c r="J66" s="61">
        <v>1</v>
      </c>
      <c r="K66" s="62">
        <f>J66/H66</f>
        <v>0.33333333333333331</v>
      </c>
      <c r="L66" s="59" t="s">
        <v>6</v>
      </c>
      <c r="M66" s="59" t="s">
        <v>129</v>
      </c>
      <c r="N66" s="20" t="s">
        <v>28</v>
      </c>
      <c r="O66" s="59" t="s">
        <v>130</v>
      </c>
      <c r="P66" s="64">
        <f ca="1">DATEDIF(O66,TODAY(),"y")</f>
        <v>65</v>
      </c>
      <c r="Q66" s="64" t="str">
        <f t="shared" ca="1" si="3"/>
        <v>55+</v>
      </c>
      <c r="R66" s="59" t="s">
        <v>362</v>
      </c>
      <c r="S66" s="20" t="s">
        <v>6</v>
      </c>
      <c r="T66" s="102"/>
    </row>
    <row r="67" spans="1:20" ht="27" customHeight="1" x14ac:dyDescent="0.3">
      <c r="A67" s="20">
        <v>66</v>
      </c>
      <c r="B67" s="20"/>
      <c r="C67" s="58" t="s">
        <v>355</v>
      </c>
      <c r="D67" s="20">
        <v>11</v>
      </c>
      <c r="E67" s="20">
        <v>6</v>
      </c>
      <c r="F67" s="20">
        <v>5</v>
      </c>
      <c r="G67" s="78">
        <f>F67/D67</f>
        <v>0.45454545454545453</v>
      </c>
      <c r="H67" s="61">
        <v>3</v>
      </c>
      <c r="I67" s="61">
        <v>2</v>
      </c>
      <c r="J67" s="61">
        <v>1</v>
      </c>
      <c r="K67" s="62">
        <f>J67/H67</f>
        <v>0.33333333333333331</v>
      </c>
      <c r="L67" s="59" t="s">
        <v>6</v>
      </c>
      <c r="M67" s="59" t="s">
        <v>131</v>
      </c>
      <c r="N67" s="20" t="s">
        <v>28</v>
      </c>
      <c r="O67" s="59" t="s">
        <v>132</v>
      </c>
      <c r="P67" s="64">
        <f ca="1">DATEDIF(O67,TODAY(),"y")</f>
        <v>64</v>
      </c>
      <c r="Q67" s="64" t="str">
        <f t="shared" ca="1" si="3"/>
        <v>55+</v>
      </c>
      <c r="R67" s="59" t="s">
        <v>363</v>
      </c>
      <c r="S67" s="20" t="s">
        <v>364</v>
      </c>
      <c r="T67" s="102"/>
    </row>
    <row r="68" spans="1:20" ht="27" customHeight="1" x14ac:dyDescent="0.3">
      <c r="A68" s="10">
        <v>67</v>
      </c>
      <c r="B68" s="10"/>
      <c r="C68" s="66" t="s">
        <v>365</v>
      </c>
      <c r="D68" s="10">
        <v>7</v>
      </c>
      <c r="E68" s="10">
        <v>5</v>
      </c>
      <c r="F68" s="10">
        <v>2</v>
      </c>
      <c r="G68" s="79">
        <f>F68/D68</f>
        <v>0.2857142857142857</v>
      </c>
      <c r="H68" s="68">
        <v>3</v>
      </c>
      <c r="I68" s="68">
        <v>3</v>
      </c>
      <c r="J68" s="68">
        <v>0</v>
      </c>
      <c r="K68" s="77">
        <f>J68/H68</f>
        <v>0</v>
      </c>
      <c r="L68" s="10" t="s">
        <v>6</v>
      </c>
      <c r="M68" s="57" t="s">
        <v>133</v>
      </c>
      <c r="N68" s="10" t="s">
        <v>28</v>
      </c>
      <c r="O68" s="70" t="s">
        <v>134</v>
      </c>
      <c r="P68" s="71">
        <f ca="1">DATEDIF(O68,TODAY(),"y")</f>
        <v>74</v>
      </c>
      <c r="Q68" s="71" t="str">
        <f t="shared" ca="1" si="3"/>
        <v>55+</v>
      </c>
      <c r="R68" s="10"/>
      <c r="S68" s="10"/>
      <c r="T68" s="102"/>
    </row>
    <row r="69" spans="1:20" ht="27" customHeight="1" x14ac:dyDescent="0.3">
      <c r="A69" s="10">
        <v>68</v>
      </c>
      <c r="B69" s="10"/>
      <c r="C69" s="66" t="s">
        <v>365</v>
      </c>
      <c r="D69" s="10">
        <v>7</v>
      </c>
      <c r="E69" s="10">
        <v>5</v>
      </c>
      <c r="F69" s="10">
        <v>2</v>
      </c>
      <c r="G69" s="79">
        <f>F69/D69</f>
        <v>0.2857142857142857</v>
      </c>
      <c r="H69" s="68">
        <v>3</v>
      </c>
      <c r="I69" s="68">
        <v>3</v>
      </c>
      <c r="J69" s="68">
        <v>0</v>
      </c>
      <c r="K69" s="77">
        <f>J69/H69</f>
        <v>0</v>
      </c>
      <c r="L69" s="10" t="s">
        <v>6</v>
      </c>
      <c r="M69" s="57" t="s">
        <v>135</v>
      </c>
      <c r="N69" s="10" t="s">
        <v>28</v>
      </c>
      <c r="O69" s="70" t="s">
        <v>136</v>
      </c>
      <c r="P69" s="71">
        <f ca="1">DATEDIF(O69,TODAY(),"y")</f>
        <v>23</v>
      </c>
      <c r="Q69" s="71" t="str">
        <f t="shared" ca="1" si="3"/>
        <v>18-35</v>
      </c>
      <c r="R69" s="10"/>
      <c r="S69" s="10"/>
      <c r="T69" s="102"/>
    </row>
    <row r="70" spans="1:20" ht="27" customHeight="1" x14ac:dyDescent="0.3">
      <c r="A70" s="20">
        <v>69</v>
      </c>
      <c r="B70" s="20"/>
      <c r="C70" s="58" t="s">
        <v>350</v>
      </c>
      <c r="D70" s="20">
        <v>11</v>
      </c>
      <c r="E70" s="20">
        <v>6</v>
      </c>
      <c r="F70" s="20">
        <v>5</v>
      </c>
      <c r="G70" s="60">
        <f t="shared" si="0"/>
        <v>0.45454545454545453</v>
      </c>
      <c r="H70" s="61">
        <v>3</v>
      </c>
      <c r="I70" s="61">
        <v>1</v>
      </c>
      <c r="J70" s="61">
        <v>2</v>
      </c>
      <c r="K70" s="62">
        <f t="shared" si="1"/>
        <v>0.66666666666666663</v>
      </c>
      <c r="L70" s="20" t="s">
        <v>10</v>
      </c>
      <c r="M70" s="59" t="s">
        <v>103</v>
      </c>
      <c r="N70" s="20" t="s">
        <v>28</v>
      </c>
      <c r="O70" s="63" t="s">
        <v>104</v>
      </c>
      <c r="P70" s="64">
        <f t="shared" ca="1" si="4"/>
        <v>74</v>
      </c>
      <c r="Q70" s="64" t="str">
        <f t="shared" ca="1" si="3"/>
        <v>55+</v>
      </c>
      <c r="R70" s="20" t="s">
        <v>31</v>
      </c>
      <c r="S70" s="20"/>
      <c r="T70" s="102"/>
    </row>
    <row r="71" spans="1:20" ht="27" customHeight="1" x14ac:dyDescent="0.3">
      <c r="A71" s="20">
        <v>70</v>
      </c>
      <c r="B71" s="20"/>
      <c r="C71" s="58" t="s">
        <v>350</v>
      </c>
      <c r="D71" s="20">
        <v>11</v>
      </c>
      <c r="E71" s="20">
        <v>6</v>
      </c>
      <c r="F71" s="20">
        <v>5</v>
      </c>
      <c r="G71" s="60">
        <f t="shared" si="0"/>
        <v>0.45454545454545453</v>
      </c>
      <c r="H71" s="61">
        <v>3</v>
      </c>
      <c r="I71" s="61">
        <v>1</v>
      </c>
      <c r="J71" s="61">
        <v>2</v>
      </c>
      <c r="K71" s="62">
        <f t="shared" si="1"/>
        <v>0.66666666666666663</v>
      </c>
      <c r="L71" s="20" t="s">
        <v>5</v>
      </c>
      <c r="M71" s="59" t="s">
        <v>105</v>
      </c>
      <c r="N71" s="20" t="s">
        <v>28</v>
      </c>
      <c r="O71" s="63" t="s">
        <v>106</v>
      </c>
      <c r="P71" s="64">
        <f t="shared" ca="1" si="4"/>
        <v>48</v>
      </c>
      <c r="Q71" s="64" t="str">
        <f t="shared" ca="1" si="3"/>
        <v>36-50</v>
      </c>
      <c r="R71" s="20" t="s">
        <v>31</v>
      </c>
      <c r="S71" s="20"/>
      <c r="T71" s="102"/>
    </row>
    <row r="72" spans="1:20" ht="27" customHeight="1" x14ac:dyDescent="0.3">
      <c r="A72" s="20">
        <v>71</v>
      </c>
      <c r="B72" s="20"/>
      <c r="C72" s="58" t="s">
        <v>350</v>
      </c>
      <c r="D72" s="20">
        <v>11</v>
      </c>
      <c r="E72" s="20">
        <v>6</v>
      </c>
      <c r="F72" s="20">
        <v>5</v>
      </c>
      <c r="G72" s="60">
        <f t="shared" si="0"/>
        <v>0.45454545454545453</v>
      </c>
      <c r="H72" s="61">
        <v>3</v>
      </c>
      <c r="I72" s="61">
        <v>1</v>
      </c>
      <c r="J72" s="61">
        <v>2</v>
      </c>
      <c r="K72" s="62">
        <f t="shared" si="1"/>
        <v>0.66666666666666663</v>
      </c>
      <c r="L72" s="20" t="s">
        <v>6</v>
      </c>
      <c r="M72" s="59" t="s">
        <v>107</v>
      </c>
      <c r="N72" s="20" t="s">
        <v>28</v>
      </c>
      <c r="O72" s="63" t="s">
        <v>108</v>
      </c>
      <c r="P72" s="64">
        <f t="shared" ca="1" si="4"/>
        <v>59</v>
      </c>
      <c r="Q72" s="64" t="str">
        <f t="shared" ca="1" si="3"/>
        <v>55+</v>
      </c>
      <c r="R72" s="20" t="s">
        <v>31</v>
      </c>
      <c r="S72" s="20"/>
      <c r="T72" s="102"/>
    </row>
    <row r="73" spans="1:20" ht="27" customHeight="1" x14ac:dyDescent="0.3">
      <c r="A73" s="20">
        <v>72</v>
      </c>
      <c r="B73" s="20"/>
      <c r="C73" s="58" t="s">
        <v>350</v>
      </c>
      <c r="D73" s="20">
        <v>11</v>
      </c>
      <c r="E73" s="20">
        <v>6</v>
      </c>
      <c r="F73" s="20">
        <v>5</v>
      </c>
      <c r="G73" s="60">
        <f t="shared" si="0"/>
        <v>0.45454545454545453</v>
      </c>
      <c r="H73" s="61">
        <v>3</v>
      </c>
      <c r="I73" s="61">
        <v>1</v>
      </c>
      <c r="J73" s="61">
        <v>2</v>
      </c>
      <c r="K73" s="62">
        <f t="shared" si="1"/>
        <v>0.66666666666666663</v>
      </c>
      <c r="L73" s="20" t="s">
        <v>6</v>
      </c>
      <c r="M73" s="59" t="s">
        <v>109</v>
      </c>
      <c r="N73" s="20" t="s">
        <v>28</v>
      </c>
      <c r="O73" s="63" t="s">
        <v>110</v>
      </c>
      <c r="P73" s="64">
        <f t="shared" ca="1" si="4"/>
        <v>73</v>
      </c>
      <c r="Q73" s="64" t="str">
        <f t="shared" ca="1" si="3"/>
        <v>55+</v>
      </c>
      <c r="R73" s="20" t="s">
        <v>31</v>
      </c>
      <c r="S73" s="20"/>
      <c r="T73" s="102"/>
    </row>
    <row r="74" spans="1:20" ht="27" customHeight="1" x14ac:dyDescent="0.3">
      <c r="A74" s="20">
        <v>73</v>
      </c>
      <c r="B74" s="20"/>
      <c r="C74" s="58" t="s">
        <v>350</v>
      </c>
      <c r="D74" s="20">
        <v>11</v>
      </c>
      <c r="E74" s="20">
        <v>6</v>
      </c>
      <c r="F74" s="20">
        <v>5</v>
      </c>
      <c r="G74" s="60">
        <f t="shared" si="0"/>
        <v>0.45454545454545453</v>
      </c>
      <c r="H74" s="61">
        <v>3</v>
      </c>
      <c r="I74" s="61">
        <v>1</v>
      </c>
      <c r="J74" s="61">
        <v>2</v>
      </c>
      <c r="K74" s="62">
        <f t="shared" si="1"/>
        <v>0.66666666666666663</v>
      </c>
      <c r="L74" s="20" t="s">
        <v>6</v>
      </c>
      <c r="M74" s="59" t="s">
        <v>111</v>
      </c>
      <c r="N74" s="20" t="s">
        <v>28</v>
      </c>
      <c r="O74" s="63" t="s">
        <v>112</v>
      </c>
      <c r="P74" s="64">
        <f t="shared" ca="1" si="4"/>
        <v>51</v>
      </c>
      <c r="Q74" s="64" t="str">
        <f t="shared" ca="1" si="3"/>
        <v>51-55</v>
      </c>
      <c r="R74" s="20" t="s">
        <v>31</v>
      </c>
      <c r="S74" s="20"/>
      <c r="T74" s="102"/>
    </row>
    <row r="75" spans="1:20" ht="27" customHeight="1" x14ac:dyDescent="0.3">
      <c r="A75" s="10">
        <v>74</v>
      </c>
      <c r="B75" s="10"/>
      <c r="C75" s="66" t="s">
        <v>351</v>
      </c>
      <c r="D75" s="10">
        <v>9</v>
      </c>
      <c r="E75" s="10">
        <v>7</v>
      </c>
      <c r="F75" s="10">
        <v>2</v>
      </c>
      <c r="G75" s="76">
        <f t="shared" si="0"/>
        <v>0.22222222222222221</v>
      </c>
      <c r="H75" s="68">
        <v>3</v>
      </c>
      <c r="I75" s="68">
        <v>3</v>
      </c>
      <c r="J75" s="68">
        <v>0</v>
      </c>
      <c r="K75" s="77">
        <f t="shared" si="1"/>
        <v>0</v>
      </c>
      <c r="L75" s="10" t="s">
        <v>6</v>
      </c>
      <c r="M75" s="57" t="s">
        <v>113</v>
      </c>
      <c r="N75" s="10" t="s">
        <v>28</v>
      </c>
      <c r="O75" s="57" t="s">
        <v>114</v>
      </c>
      <c r="P75" s="71">
        <f t="shared" ca="1" si="4"/>
        <v>55</v>
      </c>
      <c r="Q75" s="71" t="str">
        <f t="shared" ca="1" si="3"/>
        <v>51-55</v>
      </c>
      <c r="R75" s="10" t="s">
        <v>353</v>
      </c>
      <c r="S75" s="10"/>
      <c r="T75" s="102"/>
    </row>
    <row r="76" spans="1:20" ht="27" customHeight="1" x14ac:dyDescent="0.3">
      <c r="A76" s="10">
        <v>75</v>
      </c>
      <c r="B76" s="10"/>
      <c r="C76" s="66" t="s">
        <v>351</v>
      </c>
      <c r="D76" s="10">
        <v>9</v>
      </c>
      <c r="E76" s="10">
        <v>7</v>
      </c>
      <c r="F76" s="10">
        <v>2</v>
      </c>
      <c r="G76" s="76">
        <f t="shared" si="0"/>
        <v>0.22222222222222221</v>
      </c>
      <c r="H76" s="68">
        <v>3</v>
      </c>
      <c r="I76" s="68">
        <v>3</v>
      </c>
      <c r="J76" s="68">
        <v>0</v>
      </c>
      <c r="K76" s="77">
        <f t="shared" si="1"/>
        <v>0</v>
      </c>
      <c r="L76" s="10" t="s">
        <v>6</v>
      </c>
      <c r="M76" s="57" t="s">
        <v>115</v>
      </c>
      <c r="N76" s="10" t="s">
        <v>28</v>
      </c>
      <c r="O76" s="57" t="s">
        <v>116</v>
      </c>
      <c r="P76" s="71">
        <f t="shared" ca="1" si="4"/>
        <v>72</v>
      </c>
      <c r="Q76" s="71" t="str">
        <f t="shared" ca="1" si="3"/>
        <v>55+</v>
      </c>
      <c r="R76" s="10" t="s">
        <v>352</v>
      </c>
      <c r="S76" s="10"/>
      <c r="T76" s="102"/>
    </row>
    <row r="77" spans="1:20" ht="27" customHeight="1" x14ac:dyDescent="0.3">
      <c r="A77" s="20">
        <v>76</v>
      </c>
      <c r="B77" s="20"/>
      <c r="C77" s="58" t="s">
        <v>354</v>
      </c>
      <c r="D77" s="20">
        <v>13</v>
      </c>
      <c r="E77" s="20">
        <v>10</v>
      </c>
      <c r="F77" s="20">
        <v>3</v>
      </c>
      <c r="G77" s="60">
        <f t="shared" si="0"/>
        <v>0.23076923076923078</v>
      </c>
      <c r="H77" s="61">
        <v>3</v>
      </c>
      <c r="I77" s="61">
        <v>1</v>
      </c>
      <c r="J77" s="61">
        <v>2</v>
      </c>
      <c r="K77" s="62">
        <f t="shared" si="1"/>
        <v>0.66666666666666663</v>
      </c>
      <c r="L77" s="20" t="s">
        <v>10</v>
      </c>
      <c r="M77" s="59" t="s">
        <v>117</v>
      </c>
      <c r="N77" s="20" t="s">
        <v>28</v>
      </c>
      <c r="O77" s="63" t="s">
        <v>118</v>
      </c>
      <c r="P77" s="64">
        <f t="shared" ca="1" si="4"/>
        <v>68</v>
      </c>
      <c r="Q77" s="64" t="str">
        <f t="shared" ca="1" si="3"/>
        <v>55+</v>
      </c>
      <c r="R77" s="20" t="s">
        <v>31</v>
      </c>
      <c r="S77" s="20"/>
      <c r="T77" s="102"/>
    </row>
    <row r="78" spans="1:20" ht="27" customHeight="1" x14ac:dyDescent="0.3">
      <c r="A78" s="20">
        <v>77</v>
      </c>
      <c r="B78" s="20"/>
      <c r="C78" s="58" t="s">
        <v>354</v>
      </c>
      <c r="D78" s="20">
        <v>13</v>
      </c>
      <c r="E78" s="20">
        <v>10</v>
      </c>
      <c r="F78" s="20">
        <v>3</v>
      </c>
      <c r="G78" s="60">
        <f t="shared" si="0"/>
        <v>0.23076923076923078</v>
      </c>
      <c r="H78" s="61">
        <v>3</v>
      </c>
      <c r="I78" s="61">
        <v>3</v>
      </c>
      <c r="J78" s="61">
        <v>2</v>
      </c>
      <c r="K78" s="62">
        <f t="shared" si="1"/>
        <v>0.66666666666666663</v>
      </c>
      <c r="L78" s="20" t="s">
        <v>5</v>
      </c>
      <c r="M78" s="59" t="s">
        <v>119</v>
      </c>
      <c r="N78" s="20" t="s">
        <v>28</v>
      </c>
      <c r="O78" s="63" t="s">
        <v>120</v>
      </c>
      <c r="P78" s="64">
        <f t="shared" ca="1" si="4"/>
        <v>62</v>
      </c>
      <c r="Q78" s="64" t="str">
        <f t="shared" ca="1" si="3"/>
        <v>55+</v>
      </c>
      <c r="R78" s="20" t="s">
        <v>31</v>
      </c>
      <c r="S78" s="20"/>
      <c r="T78" s="102"/>
    </row>
    <row r="79" spans="1:20" ht="27" customHeight="1" x14ac:dyDescent="0.3">
      <c r="A79" s="20">
        <v>78</v>
      </c>
      <c r="B79" s="20"/>
      <c r="C79" s="58" t="s">
        <v>354</v>
      </c>
      <c r="D79" s="20">
        <v>13</v>
      </c>
      <c r="E79" s="20">
        <v>10</v>
      </c>
      <c r="F79" s="20">
        <v>3</v>
      </c>
      <c r="G79" s="60">
        <f t="shared" si="0"/>
        <v>0.23076923076923078</v>
      </c>
      <c r="H79" s="61">
        <v>3</v>
      </c>
      <c r="I79" s="61">
        <v>1</v>
      </c>
      <c r="J79" s="61">
        <v>2</v>
      </c>
      <c r="K79" s="62">
        <f t="shared" si="1"/>
        <v>0.66666666666666663</v>
      </c>
      <c r="L79" s="20" t="s">
        <v>6</v>
      </c>
      <c r="M79" s="59" t="s">
        <v>121</v>
      </c>
      <c r="N79" s="20" t="s">
        <v>28</v>
      </c>
      <c r="O79" s="63" t="s">
        <v>122</v>
      </c>
      <c r="P79" s="64">
        <f t="shared" ca="1" si="4"/>
        <v>71</v>
      </c>
      <c r="Q79" s="64" t="str">
        <f t="shared" ca="1" si="3"/>
        <v>55+</v>
      </c>
      <c r="R79" s="20" t="s">
        <v>31</v>
      </c>
      <c r="S79" s="20"/>
      <c r="T79" s="102"/>
    </row>
    <row r="80" spans="1:20" ht="27" customHeight="1" x14ac:dyDescent="0.3">
      <c r="A80" s="10">
        <v>79</v>
      </c>
      <c r="B80" s="10"/>
      <c r="C80" s="66" t="s">
        <v>366</v>
      </c>
      <c r="D80" s="10">
        <v>9</v>
      </c>
      <c r="E80" s="10">
        <v>7</v>
      </c>
      <c r="F80" s="10">
        <v>2</v>
      </c>
      <c r="G80" s="79">
        <f t="shared" ref="G80:G109" si="6">F80/D80</f>
        <v>0.22222222222222221</v>
      </c>
      <c r="H80" s="68">
        <v>3</v>
      </c>
      <c r="I80" s="68">
        <v>3</v>
      </c>
      <c r="J80" s="68">
        <v>0</v>
      </c>
      <c r="K80" s="77">
        <f t="shared" ref="K80:K109" si="7">J80/H80</f>
        <v>0</v>
      </c>
      <c r="L80" s="10" t="s">
        <v>6</v>
      </c>
      <c r="M80" s="57" t="s">
        <v>137</v>
      </c>
      <c r="N80" s="10" t="s">
        <v>28</v>
      </c>
      <c r="O80" s="57" t="s">
        <v>138</v>
      </c>
      <c r="P80" s="71">
        <f t="shared" ref="P80:P141" ca="1" si="8">DATEDIF(O80,TODAY(),"y")</f>
        <v>62</v>
      </c>
      <c r="Q80" s="71" t="str">
        <f t="shared" ref="Q80:Q141" ca="1" si="9">IF(P80&lt;=17,"0-17",IF(P80&lt;=35,"18-35",IF(P80&lt;=50,"36-50",IF(P80&lt;=55,"51-55","55+"))))</f>
        <v>55+</v>
      </c>
      <c r="R80" s="57" t="s">
        <v>369</v>
      </c>
      <c r="S80" s="10" t="s">
        <v>347</v>
      </c>
      <c r="T80" s="102"/>
    </row>
    <row r="81" spans="1:20" ht="27" customHeight="1" x14ac:dyDescent="0.3">
      <c r="A81" s="10">
        <v>80</v>
      </c>
      <c r="B81" s="10"/>
      <c r="C81" s="66" t="s">
        <v>366</v>
      </c>
      <c r="D81" s="10">
        <v>9</v>
      </c>
      <c r="E81" s="10">
        <v>7</v>
      </c>
      <c r="F81" s="10">
        <v>2</v>
      </c>
      <c r="G81" s="79">
        <f t="shared" si="6"/>
        <v>0.22222222222222221</v>
      </c>
      <c r="H81" s="68">
        <v>3</v>
      </c>
      <c r="I81" s="68">
        <v>3</v>
      </c>
      <c r="J81" s="68">
        <v>0</v>
      </c>
      <c r="K81" s="77">
        <f t="shared" si="7"/>
        <v>0</v>
      </c>
      <c r="L81" s="10" t="s">
        <v>6</v>
      </c>
      <c r="M81" s="57" t="s">
        <v>139</v>
      </c>
      <c r="N81" s="10" t="s">
        <v>28</v>
      </c>
      <c r="O81" s="57" t="s">
        <v>140</v>
      </c>
      <c r="P81" s="71">
        <f t="shared" ca="1" si="8"/>
        <v>35</v>
      </c>
      <c r="Q81" s="71" t="str">
        <f t="shared" ca="1" si="9"/>
        <v>18-35</v>
      </c>
      <c r="R81" s="57" t="s">
        <v>367</v>
      </c>
      <c r="S81" s="10" t="s">
        <v>368</v>
      </c>
      <c r="T81" s="102"/>
    </row>
    <row r="82" spans="1:20" ht="27" customHeight="1" x14ac:dyDescent="0.3">
      <c r="A82" s="20">
        <v>81</v>
      </c>
      <c r="B82" s="20"/>
      <c r="C82" s="58" t="s">
        <v>370</v>
      </c>
      <c r="D82" s="20">
        <v>9</v>
      </c>
      <c r="E82" s="20">
        <v>5</v>
      </c>
      <c r="F82" s="20">
        <v>4</v>
      </c>
      <c r="G82" s="78">
        <f t="shared" si="6"/>
        <v>0.44444444444444442</v>
      </c>
      <c r="H82" s="61">
        <v>3</v>
      </c>
      <c r="I82" s="61">
        <v>1</v>
      </c>
      <c r="J82" s="61">
        <v>2</v>
      </c>
      <c r="K82" s="62">
        <f t="shared" si="7"/>
        <v>0.66666666666666663</v>
      </c>
      <c r="L82" s="59" t="s">
        <v>11</v>
      </c>
      <c r="M82" s="59" t="s">
        <v>141</v>
      </c>
      <c r="N82" s="20" t="s">
        <v>28</v>
      </c>
      <c r="O82" s="23"/>
      <c r="P82" s="64">
        <f t="shared" ca="1" si="8"/>
        <v>124</v>
      </c>
      <c r="Q82" s="64" t="str">
        <f t="shared" ca="1" si="9"/>
        <v>55+</v>
      </c>
      <c r="R82" s="20"/>
      <c r="S82" s="20"/>
      <c r="T82" s="102"/>
    </row>
    <row r="83" spans="1:20" ht="27" customHeight="1" x14ac:dyDescent="0.3">
      <c r="A83" s="20">
        <v>82</v>
      </c>
      <c r="B83" s="20"/>
      <c r="C83" s="58" t="s">
        <v>370</v>
      </c>
      <c r="D83" s="20">
        <v>9</v>
      </c>
      <c r="E83" s="20">
        <v>5</v>
      </c>
      <c r="F83" s="20">
        <v>4</v>
      </c>
      <c r="G83" s="78">
        <f t="shared" si="6"/>
        <v>0.44444444444444442</v>
      </c>
      <c r="H83" s="61">
        <v>3</v>
      </c>
      <c r="I83" s="61">
        <v>1</v>
      </c>
      <c r="J83" s="61">
        <v>2</v>
      </c>
      <c r="K83" s="62">
        <f t="shared" si="7"/>
        <v>0.66666666666666663</v>
      </c>
      <c r="L83" s="59" t="s">
        <v>5</v>
      </c>
      <c r="M83" s="59" t="s">
        <v>143</v>
      </c>
      <c r="N83" s="20" t="s">
        <v>28</v>
      </c>
      <c r="O83" s="59" t="s">
        <v>142</v>
      </c>
      <c r="P83" s="64">
        <f t="shared" ca="1" si="8"/>
        <v>49</v>
      </c>
      <c r="Q83" s="64" t="str">
        <f t="shared" ca="1" si="9"/>
        <v>36-50</v>
      </c>
      <c r="R83" s="20"/>
      <c r="S83" s="20"/>
      <c r="T83" s="102"/>
    </row>
    <row r="84" spans="1:20" ht="27" customHeight="1" x14ac:dyDescent="0.3">
      <c r="A84" s="20">
        <v>83</v>
      </c>
      <c r="B84" s="20"/>
      <c r="C84" s="58" t="s">
        <v>370</v>
      </c>
      <c r="D84" s="20">
        <v>9</v>
      </c>
      <c r="E84" s="20">
        <v>5</v>
      </c>
      <c r="F84" s="20">
        <v>4</v>
      </c>
      <c r="G84" s="78">
        <f t="shared" si="6"/>
        <v>0.44444444444444442</v>
      </c>
      <c r="H84" s="61">
        <v>3</v>
      </c>
      <c r="I84" s="61">
        <v>1</v>
      </c>
      <c r="J84" s="61">
        <v>2</v>
      </c>
      <c r="K84" s="62">
        <f t="shared" si="7"/>
        <v>0.66666666666666663</v>
      </c>
      <c r="L84" s="59" t="s">
        <v>6</v>
      </c>
      <c r="M84" s="59" t="s">
        <v>145</v>
      </c>
      <c r="N84" s="20" t="s">
        <v>28</v>
      </c>
      <c r="O84" s="59" t="s">
        <v>144</v>
      </c>
      <c r="P84" s="64">
        <f t="shared" ca="1" si="8"/>
        <v>32</v>
      </c>
      <c r="Q84" s="64" t="str">
        <f t="shared" ca="1" si="9"/>
        <v>18-35</v>
      </c>
      <c r="R84" s="20"/>
      <c r="S84" s="20"/>
      <c r="T84" s="102"/>
    </row>
    <row r="85" spans="1:20" ht="27" customHeight="1" x14ac:dyDescent="0.3">
      <c r="A85" s="20">
        <v>84</v>
      </c>
      <c r="B85" s="20"/>
      <c r="C85" s="58" t="s">
        <v>370</v>
      </c>
      <c r="D85" s="20">
        <v>9</v>
      </c>
      <c r="E85" s="20">
        <v>5</v>
      </c>
      <c r="F85" s="20">
        <v>4</v>
      </c>
      <c r="G85" s="78">
        <f t="shared" si="6"/>
        <v>0.44444444444444442</v>
      </c>
      <c r="H85" s="61">
        <v>3</v>
      </c>
      <c r="I85" s="61">
        <v>1</v>
      </c>
      <c r="J85" s="61">
        <v>2</v>
      </c>
      <c r="K85" s="62">
        <f t="shared" si="7"/>
        <v>0.66666666666666663</v>
      </c>
      <c r="L85" s="59" t="s">
        <v>6</v>
      </c>
      <c r="M85" s="59" t="s">
        <v>147</v>
      </c>
      <c r="N85" s="20" t="s">
        <v>28</v>
      </c>
      <c r="O85" s="59" t="s">
        <v>146</v>
      </c>
      <c r="P85" s="64">
        <f t="shared" ca="1" si="8"/>
        <v>40</v>
      </c>
      <c r="Q85" s="64" t="str">
        <f t="shared" ca="1" si="9"/>
        <v>36-50</v>
      </c>
      <c r="R85" s="20"/>
      <c r="S85" s="20"/>
      <c r="T85" s="102"/>
    </row>
    <row r="86" spans="1:20" ht="27" customHeight="1" x14ac:dyDescent="0.3">
      <c r="A86" s="10">
        <v>85</v>
      </c>
      <c r="B86" s="10"/>
      <c r="C86" s="66" t="s">
        <v>371</v>
      </c>
      <c r="D86" s="10">
        <v>11</v>
      </c>
      <c r="E86" s="10">
        <v>9</v>
      </c>
      <c r="F86" s="10">
        <v>2</v>
      </c>
      <c r="G86" s="79">
        <f t="shared" si="6"/>
        <v>0.18181818181818182</v>
      </c>
      <c r="H86" s="68">
        <v>3</v>
      </c>
      <c r="I86" s="68">
        <v>3</v>
      </c>
      <c r="J86" s="68">
        <v>0</v>
      </c>
      <c r="K86" s="77">
        <f t="shared" si="7"/>
        <v>0</v>
      </c>
      <c r="L86" s="10" t="s">
        <v>6</v>
      </c>
      <c r="M86" s="57" t="s">
        <v>148</v>
      </c>
      <c r="N86" s="10" t="s">
        <v>28</v>
      </c>
      <c r="O86" s="57"/>
      <c r="P86" s="71">
        <f t="shared" ca="1" si="8"/>
        <v>124</v>
      </c>
      <c r="Q86" s="71" t="str">
        <f t="shared" ca="1" si="9"/>
        <v>55+</v>
      </c>
      <c r="R86" s="57" t="s">
        <v>372</v>
      </c>
      <c r="S86" s="10" t="s">
        <v>324</v>
      </c>
      <c r="T86" s="102"/>
    </row>
    <row r="87" spans="1:20" ht="27" customHeight="1" x14ac:dyDescent="0.3">
      <c r="A87" s="10">
        <v>86</v>
      </c>
      <c r="B87" s="10"/>
      <c r="C87" s="66" t="s">
        <v>371</v>
      </c>
      <c r="D87" s="10">
        <v>11</v>
      </c>
      <c r="E87" s="10">
        <v>9</v>
      </c>
      <c r="F87" s="10">
        <v>2</v>
      </c>
      <c r="G87" s="79">
        <f t="shared" si="6"/>
        <v>0.18181818181818182</v>
      </c>
      <c r="H87" s="68">
        <v>3</v>
      </c>
      <c r="I87" s="68">
        <v>3</v>
      </c>
      <c r="J87" s="68">
        <v>0</v>
      </c>
      <c r="K87" s="77">
        <f t="shared" si="7"/>
        <v>0</v>
      </c>
      <c r="L87" s="10" t="s">
        <v>6</v>
      </c>
      <c r="M87" s="57" t="s">
        <v>149</v>
      </c>
      <c r="N87" s="10" t="s">
        <v>28</v>
      </c>
      <c r="O87" s="80"/>
      <c r="P87" s="71">
        <f t="shared" ca="1" si="8"/>
        <v>124</v>
      </c>
      <c r="Q87" s="71" t="str">
        <f t="shared" ca="1" si="9"/>
        <v>55+</v>
      </c>
      <c r="R87" s="57" t="s">
        <v>150</v>
      </c>
      <c r="S87" s="10"/>
      <c r="T87" s="102"/>
    </row>
    <row r="88" spans="1:20" ht="27" customHeight="1" x14ac:dyDescent="0.3">
      <c r="A88" s="20">
        <v>87</v>
      </c>
      <c r="B88" s="20"/>
      <c r="C88" s="58" t="s">
        <v>373</v>
      </c>
      <c r="D88" s="20">
        <v>15</v>
      </c>
      <c r="E88" s="20">
        <v>11</v>
      </c>
      <c r="F88" s="20">
        <v>4</v>
      </c>
      <c r="G88" s="78">
        <f t="shared" si="6"/>
        <v>0.26666666666666666</v>
      </c>
      <c r="H88" s="61">
        <v>3</v>
      </c>
      <c r="I88" s="61">
        <v>2</v>
      </c>
      <c r="J88" s="61">
        <v>1</v>
      </c>
      <c r="K88" s="62">
        <f t="shared" si="7"/>
        <v>0.33333333333333331</v>
      </c>
      <c r="L88" s="59" t="s">
        <v>5</v>
      </c>
      <c r="M88" s="59" t="s">
        <v>374</v>
      </c>
      <c r="N88" s="20" t="s">
        <v>28</v>
      </c>
      <c r="O88" s="59" t="s">
        <v>151</v>
      </c>
      <c r="P88" s="64">
        <f t="shared" ca="1" si="8"/>
        <v>23</v>
      </c>
      <c r="Q88" s="64" t="str">
        <f t="shared" ca="1" si="9"/>
        <v>18-35</v>
      </c>
      <c r="R88" s="20"/>
      <c r="S88" s="20"/>
      <c r="T88" s="102"/>
    </row>
    <row r="89" spans="1:20" ht="27" customHeight="1" x14ac:dyDescent="0.3">
      <c r="A89" s="20">
        <v>88</v>
      </c>
      <c r="B89" s="20"/>
      <c r="C89" s="58" t="s">
        <v>373</v>
      </c>
      <c r="D89" s="20">
        <v>15</v>
      </c>
      <c r="E89" s="20">
        <v>11</v>
      </c>
      <c r="F89" s="20">
        <v>4</v>
      </c>
      <c r="G89" s="78">
        <f t="shared" si="6"/>
        <v>0.26666666666666666</v>
      </c>
      <c r="H89" s="61">
        <v>3</v>
      </c>
      <c r="I89" s="61">
        <v>2</v>
      </c>
      <c r="J89" s="61">
        <v>1</v>
      </c>
      <c r="K89" s="62">
        <f t="shared" si="7"/>
        <v>0.33333333333333331</v>
      </c>
      <c r="L89" s="59" t="s">
        <v>6</v>
      </c>
      <c r="M89" s="59" t="s">
        <v>152</v>
      </c>
      <c r="N89" s="20" t="s">
        <v>28</v>
      </c>
      <c r="O89" s="59" t="s">
        <v>153</v>
      </c>
      <c r="P89" s="64">
        <f t="shared" ca="1" si="8"/>
        <v>68</v>
      </c>
      <c r="Q89" s="64" t="str">
        <f t="shared" ca="1" si="9"/>
        <v>55+</v>
      </c>
      <c r="R89" s="20"/>
      <c r="S89" s="20"/>
      <c r="T89" s="102"/>
    </row>
    <row r="90" spans="1:20" ht="27" customHeight="1" x14ac:dyDescent="0.3">
      <c r="A90" s="20">
        <v>89</v>
      </c>
      <c r="B90" s="22"/>
      <c r="C90" s="58" t="s">
        <v>373</v>
      </c>
      <c r="D90" s="20">
        <v>15</v>
      </c>
      <c r="E90" s="20">
        <v>11</v>
      </c>
      <c r="F90" s="20">
        <v>4</v>
      </c>
      <c r="G90" s="84">
        <f t="shared" si="6"/>
        <v>0.26666666666666666</v>
      </c>
      <c r="H90" s="74">
        <v>3</v>
      </c>
      <c r="I90" s="74">
        <v>2</v>
      </c>
      <c r="J90" s="74">
        <v>1</v>
      </c>
      <c r="K90" s="73">
        <f t="shared" si="7"/>
        <v>0.33333333333333331</v>
      </c>
      <c r="L90" s="59" t="s">
        <v>6</v>
      </c>
      <c r="M90" s="59" t="s">
        <v>375</v>
      </c>
      <c r="N90" s="20" t="s">
        <v>28</v>
      </c>
      <c r="O90" s="59" t="s">
        <v>154</v>
      </c>
      <c r="P90" s="64">
        <f t="shared" ca="1" si="8"/>
        <v>60</v>
      </c>
      <c r="Q90" s="64" t="str">
        <f t="shared" ca="1" si="9"/>
        <v>55+</v>
      </c>
      <c r="R90" s="22"/>
      <c r="S90" s="22"/>
      <c r="T90" s="102"/>
    </row>
    <row r="91" spans="1:20" ht="27" customHeight="1" x14ac:dyDescent="0.3">
      <c r="A91" s="20">
        <v>90</v>
      </c>
      <c r="B91" s="20"/>
      <c r="C91" s="58" t="s">
        <v>373</v>
      </c>
      <c r="D91" s="20">
        <v>15</v>
      </c>
      <c r="E91" s="20">
        <v>11</v>
      </c>
      <c r="F91" s="20">
        <v>4</v>
      </c>
      <c r="G91" s="78">
        <f t="shared" si="6"/>
        <v>0.26666666666666666</v>
      </c>
      <c r="H91" s="61">
        <v>3</v>
      </c>
      <c r="I91" s="61">
        <v>2</v>
      </c>
      <c r="J91" s="61">
        <v>1</v>
      </c>
      <c r="K91" s="62">
        <f t="shared" si="7"/>
        <v>0.33333333333333331</v>
      </c>
      <c r="L91" s="59" t="s">
        <v>6</v>
      </c>
      <c r="M91" s="59" t="s">
        <v>376</v>
      </c>
      <c r="N91" s="20" t="s">
        <v>28</v>
      </c>
      <c r="O91" s="59" t="s">
        <v>155</v>
      </c>
      <c r="P91" s="64">
        <f t="shared" ca="1" si="8"/>
        <v>23</v>
      </c>
      <c r="Q91" s="64" t="str">
        <f t="shared" ca="1" si="9"/>
        <v>18-35</v>
      </c>
      <c r="R91" s="20"/>
      <c r="S91" s="20"/>
      <c r="T91" s="102"/>
    </row>
    <row r="92" spans="1:20" ht="27" customHeight="1" x14ac:dyDescent="0.3">
      <c r="A92" s="10">
        <v>91</v>
      </c>
      <c r="B92" s="10"/>
      <c r="C92" s="57" t="s">
        <v>382</v>
      </c>
      <c r="D92" s="10">
        <v>7</v>
      </c>
      <c r="E92" s="10">
        <v>4</v>
      </c>
      <c r="F92" s="10">
        <v>3</v>
      </c>
      <c r="G92" s="79">
        <f t="shared" si="6"/>
        <v>0.42857142857142855</v>
      </c>
      <c r="H92" s="68">
        <v>3</v>
      </c>
      <c r="I92" s="68">
        <v>3</v>
      </c>
      <c r="J92" s="68">
        <v>0</v>
      </c>
      <c r="K92" s="77">
        <f t="shared" si="7"/>
        <v>0</v>
      </c>
      <c r="L92" s="57" t="s">
        <v>165</v>
      </c>
      <c r="M92" s="57" t="s">
        <v>206</v>
      </c>
      <c r="N92" s="10" t="s">
        <v>28</v>
      </c>
      <c r="O92" s="57" t="s">
        <v>207</v>
      </c>
      <c r="P92" s="71">
        <f t="shared" ca="1" si="8"/>
        <v>67</v>
      </c>
      <c r="Q92" s="71" t="str">
        <f t="shared" ca="1" si="9"/>
        <v>55+</v>
      </c>
      <c r="R92" s="57" t="s">
        <v>404</v>
      </c>
      <c r="S92" s="10" t="s">
        <v>11</v>
      </c>
      <c r="T92" s="102"/>
    </row>
    <row r="93" spans="1:20" ht="27" customHeight="1" x14ac:dyDescent="0.3">
      <c r="A93" s="10">
        <v>92</v>
      </c>
      <c r="B93" s="10"/>
      <c r="C93" s="57" t="s">
        <v>382</v>
      </c>
      <c r="D93" s="10">
        <v>7</v>
      </c>
      <c r="E93" s="10">
        <v>4</v>
      </c>
      <c r="F93" s="10">
        <v>3</v>
      </c>
      <c r="G93" s="79">
        <f t="shared" si="6"/>
        <v>0.42857142857142855</v>
      </c>
      <c r="H93" s="68">
        <v>3</v>
      </c>
      <c r="I93" s="68">
        <v>3</v>
      </c>
      <c r="J93" s="68">
        <v>0</v>
      </c>
      <c r="K93" s="77">
        <f t="shared" si="7"/>
        <v>0</v>
      </c>
      <c r="L93" s="57" t="s">
        <v>165</v>
      </c>
      <c r="M93" s="57" t="s">
        <v>208</v>
      </c>
      <c r="N93" s="10" t="s">
        <v>28</v>
      </c>
      <c r="O93" s="57" t="s">
        <v>209</v>
      </c>
      <c r="P93" s="71">
        <f t="shared" ca="1" si="8"/>
        <v>51</v>
      </c>
      <c r="Q93" s="71" t="str">
        <f t="shared" ca="1" si="9"/>
        <v>51-55</v>
      </c>
      <c r="R93" s="57" t="s">
        <v>405</v>
      </c>
      <c r="S93" s="10" t="s">
        <v>11</v>
      </c>
      <c r="T93" s="102"/>
    </row>
    <row r="94" spans="1:20" ht="27" customHeight="1" x14ac:dyDescent="0.3">
      <c r="A94" s="10">
        <v>93</v>
      </c>
      <c r="B94" s="10"/>
      <c r="C94" s="57" t="s">
        <v>382</v>
      </c>
      <c r="D94" s="10">
        <v>7</v>
      </c>
      <c r="E94" s="10">
        <v>4</v>
      </c>
      <c r="F94" s="10">
        <v>3</v>
      </c>
      <c r="G94" s="79">
        <f t="shared" si="6"/>
        <v>0.42857142857142855</v>
      </c>
      <c r="H94" s="68">
        <v>3</v>
      </c>
      <c r="I94" s="68">
        <v>3</v>
      </c>
      <c r="J94" s="68">
        <v>0</v>
      </c>
      <c r="K94" s="77">
        <f t="shared" si="7"/>
        <v>0</v>
      </c>
      <c r="L94" s="57" t="s">
        <v>165</v>
      </c>
      <c r="M94" s="57" t="s">
        <v>210</v>
      </c>
      <c r="N94" s="10" t="s">
        <v>28</v>
      </c>
      <c r="O94" s="57" t="s">
        <v>211</v>
      </c>
      <c r="P94" s="71">
        <f t="shared" ca="1" si="8"/>
        <v>50</v>
      </c>
      <c r="Q94" s="71" t="str">
        <f t="shared" ca="1" si="9"/>
        <v>36-50</v>
      </c>
      <c r="R94" s="57" t="s">
        <v>406</v>
      </c>
      <c r="S94" s="10" t="s">
        <v>11</v>
      </c>
      <c r="T94" s="102"/>
    </row>
    <row r="95" spans="1:20" ht="27" customHeight="1" x14ac:dyDescent="0.3">
      <c r="A95" s="20">
        <v>94</v>
      </c>
      <c r="B95" s="20"/>
      <c r="C95" s="20" t="s">
        <v>386</v>
      </c>
      <c r="D95" s="20">
        <v>5</v>
      </c>
      <c r="E95" s="20">
        <v>4</v>
      </c>
      <c r="F95" s="20">
        <v>1</v>
      </c>
      <c r="G95" s="78">
        <f t="shared" si="6"/>
        <v>0.2</v>
      </c>
      <c r="H95" s="61">
        <v>3</v>
      </c>
      <c r="I95" s="61">
        <v>2</v>
      </c>
      <c r="J95" s="61">
        <v>1</v>
      </c>
      <c r="K95" s="62">
        <f t="shared" si="7"/>
        <v>0.33333333333333331</v>
      </c>
      <c r="L95" s="20" t="s">
        <v>5</v>
      </c>
      <c r="M95" s="20" t="s">
        <v>225</v>
      </c>
      <c r="N95" s="20" t="s">
        <v>28</v>
      </c>
      <c r="O95" s="83" t="s">
        <v>226</v>
      </c>
      <c r="P95" s="64">
        <f t="shared" ca="1" si="8"/>
        <v>63</v>
      </c>
      <c r="Q95" s="64" t="str">
        <f t="shared" ca="1" si="9"/>
        <v>55+</v>
      </c>
      <c r="R95" s="20" t="s">
        <v>227</v>
      </c>
      <c r="S95" s="20"/>
      <c r="T95" s="102"/>
    </row>
    <row r="96" spans="1:20" ht="27" customHeight="1" x14ac:dyDescent="0.3">
      <c r="A96" s="10">
        <v>95</v>
      </c>
      <c r="B96" s="10"/>
      <c r="C96" s="29" t="s">
        <v>387</v>
      </c>
      <c r="D96" s="10">
        <v>13</v>
      </c>
      <c r="E96" s="10">
        <v>6</v>
      </c>
      <c r="F96" s="10">
        <v>7</v>
      </c>
      <c r="G96" s="79">
        <f t="shared" si="6"/>
        <v>0.53846153846153844</v>
      </c>
      <c r="H96" s="68">
        <v>3</v>
      </c>
      <c r="I96" s="68">
        <v>1</v>
      </c>
      <c r="J96" s="68">
        <v>2</v>
      </c>
      <c r="K96" s="77">
        <f t="shared" si="7"/>
        <v>0.66666666666666663</v>
      </c>
      <c r="L96" s="57" t="s">
        <v>165</v>
      </c>
      <c r="M96" s="10" t="s">
        <v>228</v>
      </c>
      <c r="N96" s="10" t="s">
        <v>28</v>
      </c>
      <c r="O96" s="96" t="s">
        <v>229</v>
      </c>
      <c r="P96" s="71">
        <f t="shared" ca="1" si="8"/>
        <v>60</v>
      </c>
      <c r="Q96" s="71" t="str">
        <f t="shared" ca="1" si="9"/>
        <v>55+</v>
      </c>
      <c r="R96" s="10"/>
      <c r="S96" s="10"/>
      <c r="T96" s="102"/>
    </row>
    <row r="97" spans="1:20" ht="27" customHeight="1" x14ac:dyDescent="0.3">
      <c r="A97" s="10">
        <v>96</v>
      </c>
      <c r="B97" s="10"/>
      <c r="C97" s="29" t="s">
        <v>387</v>
      </c>
      <c r="D97" s="10">
        <v>13</v>
      </c>
      <c r="E97" s="10">
        <v>6</v>
      </c>
      <c r="F97" s="10">
        <v>7</v>
      </c>
      <c r="G97" s="79">
        <f t="shared" si="6"/>
        <v>0.53846153846153844</v>
      </c>
      <c r="H97" s="68">
        <v>3</v>
      </c>
      <c r="I97" s="68">
        <v>1</v>
      </c>
      <c r="J97" s="68">
        <v>2</v>
      </c>
      <c r="K97" s="77">
        <f t="shared" si="7"/>
        <v>0.66666666666666663</v>
      </c>
      <c r="L97" s="57" t="s">
        <v>165</v>
      </c>
      <c r="M97" s="10" t="s">
        <v>230</v>
      </c>
      <c r="N97" s="10" t="s">
        <v>28</v>
      </c>
      <c r="O97" s="96" t="s">
        <v>231</v>
      </c>
      <c r="P97" s="71">
        <f t="shared" ca="1" si="8"/>
        <v>61</v>
      </c>
      <c r="Q97" s="71" t="str">
        <f t="shared" ca="1" si="9"/>
        <v>55+</v>
      </c>
      <c r="R97" s="10"/>
      <c r="S97" s="10"/>
      <c r="T97" s="102"/>
    </row>
    <row r="98" spans="1:20" ht="27" customHeight="1" x14ac:dyDescent="0.3">
      <c r="A98" s="10">
        <v>97</v>
      </c>
      <c r="B98" s="10"/>
      <c r="C98" s="29" t="s">
        <v>387</v>
      </c>
      <c r="D98" s="10">
        <v>13</v>
      </c>
      <c r="E98" s="10">
        <v>6</v>
      </c>
      <c r="F98" s="10">
        <v>7</v>
      </c>
      <c r="G98" s="79">
        <f t="shared" si="6"/>
        <v>0.53846153846153844</v>
      </c>
      <c r="H98" s="68">
        <v>3</v>
      </c>
      <c r="I98" s="68">
        <v>1</v>
      </c>
      <c r="J98" s="68">
        <v>2</v>
      </c>
      <c r="K98" s="77">
        <f t="shared" si="7"/>
        <v>0.66666666666666663</v>
      </c>
      <c r="L98" s="10" t="s">
        <v>10</v>
      </c>
      <c r="M98" s="10" t="s">
        <v>232</v>
      </c>
      <c r="N98" s="10" t="s">
        <v>28</v>
      </c>
      <c r="O98" s="96" t="s">
        <v>233</v>
      </c>
      <c r="P98" s="71">
        <f t="shared" ca="1" si="8"/>
        <v>42</v>
      </c>
      <c r="Q98" s="71" t="str">
        <f t="shared" ca="1" si="9"/>
        <v>36-50</v>
      </c>
      <c r="R98" s="10"/>
      <c r="S98" s="10"/>
      <c r="T98" s="102"/>
    </row>
    <row r="99" spans="1:20" ht="27" customHeight="1" x14ac:dyDescent="0.3">
      <c r="A99" s="10">
        <v>98</v>
      </c>
      <c r="B99" s="10"/>
      <c r="C99" s="29" t="s">
        <v>387</v>
      </c>
      <c r="D99" s="10">
        <v>13</v>
      </c>
      <c r="E99" s="10">
        <v>6</v>
      </c>
      <c r="F99" s="10">
        <v>7</v>
      </c>
      <c r="G99" s="79">
        <f t="shared" si="6"/>
        <v>0.53846153846153844</v>
      </c>
      <c r="H99" s="68">
        <v>3</v>
      </c>
      <c r="I99" s="68">
        <v>1</v>
      </c>
      <c r="J99" s="68">
        <v>2</v>
      </c>
      <c r="K99" s="77">
        <f t="shared" si="7"/>
        <v>0.66666666666666663</v>
      </c>
      <c r="L99" s="57" t="s">
        <v>165</v>
      </c>
      <c r="M99" s="10" t="s">
        <v>234</v>
      </c>
      <c r="N99" s="10" t="s">
        <v>28</v>
      </c>
      <c r="O99" s="96" t="s">
        <v>235</v>
      </c>
      <c r="P99" s="71">
        <f t="shared" ca="1" si="8"/>
        <v>39</v>
      </c>
      <c r="Q99" s="71" t="str">
        <f t="shared" ca="1" si="9"/>
        <v>36-50</v>
      </c>
      <c r="R99" s="10"/>
      <c r="S99" s="10"/>
      <c r="T99" s="102"/>
    </row>
    <row r="100" spans="1:20" ht="27" customHeight="1" x14ac:dyDescent="0.3">
      <c r="A100" s="10">
        <v>99</v>
      </c>
      <c r="B100" s="10"/>
      <c r="C100" s="29" t="s">
        <v>387</v>
      </c>
      <c r="D100" s="10">
        <v>13</v>
      </c>
      <c r="E100" s="10">
        <v>6</v>
      </c>
      <c r="F100" s="10">
        <v>7</v>
      </c>
      <c r="G100" s="79">
        <f t="shared" si="6"/>
        <v>0.53846153846153844</v>
      </c>
      <c r="H100" s="68">
        <v>3</v>
      </c>
      <c r="I100" s="68">
        <v>1</v>
      </c>
      <c r="J100" s="68">
        <v>2</v>
      </c>
      <c r="K100" s="77">
        <f t="shared" si="7"/>
        <v>0.66666666666666663</v>
      </c>
      <c r="L100" s="10" t="s">
        <v>5</v>
      </c>
      <c r="M100" s="10" t="s">
        <v>236</v>
      </c>
      <c r="N100" s="10" t="s">
        <v>28</v>
      </c>
      <c r="O100" s="96" t="s">
        <v>237</v>
      </c>
      <c r="P100" s="71">
        <f t="shared" ca="1" si="8"/>
        <v>43</v>
      </c>
      <c r="Q100" s="71" t="str">
        <f t="shared" ca="1" si="9"/>
        <v>36-50</v>
      </c>
      <c r="R100" s="10"/>
      <c r="S100" s="10"/>
      <c r="T100" s="102"/>
    </row>
    <row r="101" spans="1:20" ht="27" customHeight="1" x14ac:dyDescent="0.3">
      <c r="A101" s="10">
        <v>100</v>
      </c>
      <c r="B101" s="10"/>
      <c r="C101" s="29" t="s">
        <v>387</v>
      </c>
      <c r="D101" s="10">
        <v>13</v>
      </c>
      <c r="E101" s="10">
        <v>6</v>
      </c>
      <c r="F101" s="10">
        <v>7</v>
      </c>
      <c r="G101" s="79">
        <f t="shared" si="6"/>
        <v>0.53846153846153844</v>
      </c>
      <c r="H101" s="68">
        <v>3</v>
      </c>
      <c r="I101" s="68">
        <v>1</v>
      </c>
      <c r="J101" s="68">
        <v>2</v>
      </c>
      <c r="K101" s="77">
        <f t="shared" si="7"/>
        <v>0.66666666666666663</v>
      </c>
      <c r="L101" s="57" t="s">
        <v>165</v>
      </c>
      <c r="M101" s="10" t="s">
        <v>238</v>
      </c>
      <c r="N101" s="10" t="s">
        <v>28</v>
      </c>
      <c r="O101" s="96" t="s">
        <v>239</v>
      </c>
      <c r="P101" s="71">
        <f t="shared" ca="1" si="8"/>
        <v>23</v>
      </c>
      <c r="Q101" s="71" t="str">
        <f t="shared" ca="1" si="9"/>
        <v>18-35</v>
      </c>
      <c r="R101" s="10"/>
      <c r="S101" s="10"/>
      <c r="T101" s="102"/>
    </row>
    <row r="102" spans="1:20" ht="27" customHeight="1" x14ac:dyDescent="0.3">
      <c r="A102" s="10">
        <v>101</v>
      </c>
      <c r="B102" s="10"/>
      <c r="C102" s="29" t="s">
        <v>387</v>
      </c>
      <c r="D102" s="10">
        <v>13</v>
      </c>
      <c r="E102" s="10">
        <v>6</v>
      </c>
      <c r="F102" s="10">
        <v>7</v>
      </c>
      <c r="G102" s="79">
        <f t="shared" si="6"/>
        <v>0.53846153846153844</v>
      </c>
      <c r="H102" s="68">
        <v>3</v>
      </c>
      <c r="I102" s="68">
        <v>1</v>
      </c>
      <c r="J102" s="68">
        <v>2</v>
      </c>
      <c r="K102" s="77">
        <f t="shared" si="7"/>
        <v>0.66666666666666663</v>
      </c>
      <c r="L102" s="57" t="s">
        <v>165</v>
      </c>
      <c r="M102" s="10" t="s">
        <v>240</v>
      </c>
      <c r="N102" s="10" t="s">
        <v>28</v>
      </c>
      <c r="O102" s="96" t="s">
        <v>241</v>
      </c>
      <c r="P102" s="71">
        <f t="shared" ca="1" si="8"/>
        <v>44</v>
      </c>
      <c r="Q102" s="71" t="str">
        <f t="shared" ca="1" si="9"/>
        <v>36-50</v>
      </c>
      <c r="R102" s="10"/>
      <c r="S102" s="10"/>
      <c r="T102" s="102"/>
    </row>
    <row r="103" spans="1:20" ht="27" customHeight="1" x14ac:dyDescent="0.3">
      <c r="A103" s="20">
        <v>102</v>
      </c>
      <c r="B103" s="20"/>
      <c r="C103" s="22" t="s">
        <v>388</v>
      </c>
      <c r="D103" s="20">
        <v>8</v>
      </c>
      <c r="E103" s="20">
        <v>4</v>
      </c>
      <c r="F103" s="20">
        <v>4</v>
      </c>
      <c r="G103" s="78">
        <f t="shared" si="6"/>
        <v>0.5</v>
      </c>
      <c r="H103" s="61">
        <v>3</v>
      </c>
      <c r="I103" s="61">
        <v>1</v>
      </c>
      <c r="J103" s="61">
        <v>2</v>
      </c>
      <c r="K103" s="62">
        <f t="shared" si="7"/>
        <v>0.66666666666666663</v>
      </c>
      <c r="L103" s="20" t="s">
        <v>10</v>
      </c>
      <c r="M103" s="20" t="s">
        <v>242</v>
      </c>
      <c r="N103" s="20" t="s">
        <v>28</v>
      </c>
      <c r="O103" s="100">
        <v>25569</v>
      </c>
      <c r="P103" s="64">
        <f t="shared" ca="1" si="8"/>
        <v>54</v>
      </c>
      <c r="Q103" s="64" t="str">
        <f t="shared" ca="1" si="9"/>
        <v>51-55</v>
      </c>
      <c r="R103" s="20" t="s">
        <v>243</v>
      </c>
      <c r="S103" s="20"/>
      <c r="T103" s="102"/>
    </row>
    <row r="104" spans="1:20" ht="27" customHeight="1" x14ac:dyDescent="0.3">
      <c r="A104" s="20">
        <v>103</v>
      </c>
      <c r="B104" s="20"/>
      <c r="C104" s="22" t="s">
        <v>388</v>
      </c>
      <c r="D104" s="20">
        <v>8</v>
      </c>
      <c r="E104" s="20">
        <v>4</v>
      </c>
      <c r="F104" s="20">
        <v>4</v>
      </c>
      <c r="G104" s="78">
        <f t="shared" si="6"/>
        <v>0.5</v>
      </c>
      <c r="H104" s="61">
        <v>3</v>
      </c>
      <c r="I104" s="61">
        <v>1</v>
      </c>
      <c r="J104" s="61">
        <v>2</v>
      </c>
      <c r="K104" s="62">
        <f t="shared" si="7"/>
        <v>0.66666666666666663</v>
      </c>
      <c r="L104" s="20" t="s">
        <v>5</v>
      </c>
      <c r="M104" s="20" t="s">
        <v>244</v>
      </c>
      <c r="N104" s="20" t="s">
        <v>28</v>
      </c>
      <c r="O104" s="100">
        <v>30317</v>
      </c>
      <c r="P104" s="64">
        <f t="shared" ca="1" si="8"/>
        <v>41</v>
      </c>
      <c r="Q104" s="64" t="str">
        <f t="shared" ca="1" si="9"/>
        <v>36-50</v>
      </c>
      <c r="R104" s="20" t="s">
        <v>245</v>
      </c>
      <c r="S104" s="20"/>
      <c r="T104" s="102"/>
    </row>
    <row r="105" spans="1:20" ht="27" customHeight="1" x14ac:dyDescent="0.3">
      <c r="A105" s="20">
        <v>104</v>
      </c>
      <c r="B105" s="20"/>
      <c r="C105" s="22" t="s">
        <v>388</v>
      </c>
      <c r="D105" s="20">
        <v>8</v>
      </c>
      <c r="E105" s="20">
        <v>4</v>
      </c>
      <c r="F105" s="20">
        <v>4</v>
      </c>
      <c r="G105" s="78">
        <f t="shared" si="6"/>
        <v>0.5</v>
      </c>
      <c r="H105" s="61">
        <v>3</v>
      </c>
      <c r="I105" s="61">
        <v>1</v>
      </c>
      <c r="J105" s="61">
        <v>2</v>
      </c>
      <c r="K105" s="62">
        <f t="shared" si="7"/>
        <v>0.66666666666666663</v>
      </c>
      <c r="L105" s="20" t="s">
        <v>6</v>
      </c>
      <c r="M105" s="20" t="s">
        <v>246</v>
      </c>
      <c r="N105" s="20" t="s">
        <v>28</v>
      </c>
      <c r="O105" s="100">
        <v>35065</v>
      </c>
      <c r="P105" s="64">
        <f t="shared" ca="1" si="8"/>
        <v>28</v>
      </c>
      <c r="Q105" s="64" t="str">
        <f t="shared" ca="1" si="9"/>
        <v>18-35</v>
      </c>
      <c r="R105" s="20" t="s">
        <v>247</v>
      </c>
      <c r="S105" s="20"/>
      <c r="T105" s="102"/>
    </row>
    <row r="106" spans="1:20" ht="27" customHeight="1" x14ac:dyDescent="0.3">
      <c r="A106" s="20">
        <v>105</v>
      </c>
      <c r="B106" s="20"/>
      <c r="C106" s="22" t="s">
        <v>388</v>
      </c>
      <c r="D106" s="20">
        <v>8</v>
      </c>
      <c r="E106" s="20">
        <v>4</v>
      </c>
      <c r="F106" s="20">
        <v>4</v>
      </c>
      <c r="G106" s="78">
        <f t="shared" si="6"/>
        <v>0.5</v>
      </c>
      <c r="H106" s="61">
        <v>3</v>
      </c>
      <c r="I106" s="61">
        <v>1</v>
      </c>
      <c r="J106" s="61">
        <v>2</v>
      </c>
      <c r="K106" s="62">
        <f t="shared" si="7"/>
        <v>0.66666666666666663</v>
      </c>
      <c r="L106" s="20" t="s">
        <v>6</v>
      </c>
      <c r="M106" s="20" t="s">
        <v>248</v>
      </c>
      <c r="N106" s="20" t="s">
        <v>28</v>
      </c>
      <c r="O106" s="100">
        <v>24473</v>
      </c>
      <c r="P106" s="64">
        <f t="shared" ca="1" si="8"/>
        <v>57</v>
      </c>
      <c r="Q106" s="64" t="str">
        <f t="shared" ca="1" si="9"/>
        <v>55+</v>
      </c>
      <c r="R106" s="20" t="s">
        <v>249</v>
      </c>
      <c r="S106" s="20"/>
      <c r="T106" s="102"/>
    </row>
    <row r="107" spans="1:20" ht="27" customHeight="1" x14ac:dyDescent="0.3">
      <c r="A107" s="10">
        <v>106</v>
      </c>
      <c r="B107" s="10"/>
      <c r="C107" s="10" t="s">
        <v>403</v>
      </c>
      <c r="D107" s="10">
        <v>13</v>
      </c>
      <c r="E107" s="10">
        <v>9</v>
      </c>
      <c r="F107" s="10">
        <v>4</v>
      </c>
      <c r="G107" s="79">
        <f t="shared" si="6"/>
        <v>0.30769230769230771</v>
      </c>
      <c r="H107" s="68">
        <v>3</v>
      </c>
      <c r="I107" s="68">
        <v>1</v>
      </c>
      <c r="J107" s="68">
        <v>2</v>
      </c>
      <c r="K107" s="77">
        <f t="shared" si="7"/>
        <v>0.66666666666666663</v>
      </c>
      <c r="L107" s="10" t="s">
        <v>5</v>
      </c>
      <c r="M107" s="10" t="s">
        <v>250</v>
      </c>
      <c r="N107" s="10" t="s">
        <v>28</v>
      </c>
      <c r="O107" s="96" t="s">
        <v>251</v>
      </c>
      <c r="P107" s="71">
        <f t="shared" ca="1" si="8"/>
        <v>53</v>
      </c>
      <c r="Q107" s="71" t="str">
        <f t="shared" ca="1" si="9"/>
        <v>51-55</v>
      </c>
      <c r="R107" s="10" t="s">
        <v>252</v>
      </c>
      <c r="S107" s="10"/>
      <c r="T107" s="102"/>
    </row>
    <row r="108" spans="1:20" ht="27" customHeight="1" x14ac:dyDescent="0.3">
      <c r="A108" s="10">
        <v>107</v>
      </c>
      <c r="B108" s="10"/>
      <c r="C108" s="10" t="s">
        <v>403</v>
      </c>
      <c r="D108" s="10">
        <v>13</v>
      </c>
      <c r="E108" s="10">
        <v>9</v>
      </c>
      <c r="F108" s="10">
        <v>4</v>
      </c>
      <c r="G108" s="79">
        <f t="shared" si="6"/>
        <v>0.30769230769230771</v>
      </c>
      <c r="H108" s="68">
        <v>3</v>
      </c>
      <c r="I108" s="68">
        <v>1</v>
      </c>
      <c r="J108" s="68">
        <v>2</v>
      </c>
      <c r="K108" s="77">
        <f t="shared" si="7"/>
        <v>0.66666666666666663</v>
      </c>
      <c r="L108" s="10" t="s">
        <v>10</v>
      </c>
      <c r="M108" s="10" t="s">
        <v>253</v>
      </c>
      <c r="N108" s="10" t="s">
        <v>28</v>
      </c>
      <c r="O108" s="96" t="s">
        <v>254</v>
      </c>
      <c r="P108" s="71">
        <f t="shared" ca="1" si="8"/>
        <v>82</v>
      </c>
      <c r="Q108" s="71" t="str">
        <f t="shared" ca="1" si="9"/>
        <v>55+</v>
      </c>
      <c r="R108" s="10" t="s">
        <v>255</v>
      </c>
      <c r="S108" s="10"/>
      <c r="T108" s="102"/>
    </row>
    <row r="109" spans="1:20" ht="27" customHeight="1" x14ac:dyDescent="0.3">
      <c r="A109" s="10">
        <v>108</v>
      </c>
      <c r="B109" s="10"/>
      <c r="C109" s="10" t="s">
        <v>403</v>
      </c>
      <c r="D109" s="10">
        <v>13</v>
      </c>
      <c r="E109" s="10">
        <v>9</v>
      </c>
      <c r="F109" s="10">
        <v>4</v>
      </c>
      <c r="G109" s="79">
        <f t="shared" si="6"/>
        <v>0.30769230769230771</v>
      </c>
      <c r="H109" s="68">
        <v>3</v>
      </c>
      <c r="I109" s="68">
        <v>1</v>
      </c>
      <c r="J109" s="68">
        <v>2</v>
      </c>
      <c r="K109" s="77">
        <f t="shared" si="7"/>
        <v>0.66666666666666663</v>
      </c>
      <c r="L109" s="10" t="s">
        <v>6</v>
      </c>
      <c r="M109" s="10" t="s">
        <v>256</v>
      </c>
      <c r="N109" s="10" t="s">
        <v>28</v>
      </c>
      <c r="O109" s="96" t="s">
        <v>257</v>
      </c>
      <c r="P109" s="71">
        <f t="shared" ca="1" si="8"/>
        <v>73</v>
      </c>
      <c r="Q109" s="71" t="str">
        <f t="shared" ca="1" si="9"/>
        <v>55+</v>
      </c>
      <c r="R109" s="10" t="s">
        <v>407</v>
      </c>
      <c r="S109" s="10" t="s">
        <v>408</v>
      </c>
      <c r="T109" s="102"/>
    </row>
    <row r="110" spans="1:20" ht="27" customHeight="1" x14ac:dyDescent="0.3">
      <c r="A110" s="10">
        <v>109</v>
      </c>
      <c r="B110" s="10"/>
      <c r="C110" s="10" t="s">
        <v>403</v>
      </c>
      <c r="D110" s="10">
        <v>13</v>
      </c>
      <c r="E110" s="10">
        <v>9</v>
      </c>
      <c r="F110" s="10">
        <v>4</v>
      </c>
      <c r="G110" s="79">
        <f t="shared" ref="G110:G142" si="10">F110/D110</f>
        <v>0.30769230769230771</v>
      </c>
      <c r="H110" s="68">
        <v>3</v>
      </c>
      <c r="I110" s="68">
        <v>1</v>
      </c>
      <c r="J110" s="68">
        <v>2</v>
      </c>
      <c r="K110" s="77">
        <f t="shared" ref="K110:K142" si="11">J110/H110</f>
        <v>0.66666666666666663</v>
      </c>
      <c r="L110" s="10" t="s">
        <v>6</v>
      </c>
      <c r="M110" s="10" t="s">
        <v>258</v>
      </c>
      <c r="N110" s="10" t="s">
        <v>28</v>
      </c>
      <c r="O110" s="96" t="s">
        <v>259</v>
      </c>
      <c r="P110" s="71">
        <f t="shared" ca="1" si="8"/>
        <v>37</v>
      </c>
      <c r="Q110" s="71" t="str">
        <f t="shared" ca="1" si="9"/>
        <v>36-50</v>
      </c>
      <c r="R110" s="10" t="s">
        <v>260</v>
      </c>
      <c r="S110" s="10"/>
      <c r="T110" s="102"/>
    </row>
    <row r="111" spans="1:20" ht="27" customHeight="1" x14ac:dyDescent="0.3">
      <c r="A111" s="20">
        <v>110</v>
      </c>
      <c r="B111" s="20"/>
      <c r="C111" s="20" t="s">
        <v>389</v>
      </c>
      <c r="D111" s="20">
        <v>9</v>
      </c>
      <c r="E111" s="20">
        <v>6</v>
      </c>
      <c r="F111" s="20">
        <v>3</v>
      </c>
      <c r="G111" s="78">
        <f t="shared" si="10"/>
        <v>0.33333333333333331</v>
      </c>
      <c r="H111" s="61">
        <v>3</v>
      </c>
      <c r="I111" s="61">
        <v>2</v>
      </c>
      <c r="J111" s="61">
        <v>1</v>
      </c>
      <c r="K111" s="62">
        <f t="shared" si="11"/>
        <v>0.33333333333333331</v>
      </c>
      <c r="L111" s="20" t="s">
        <v>10</v>
      </c>
      <c r="M111" s="20" t="s">
        <v>261</v>
      </c>
      <c r="N111" s="20" t="s">
        <v>28</v>
      </c>
      <c r="O111" s="83" t="s">
        <v>262</v>
      </c>
      <c r="P111" s="64">
        <f t="shared" ca="1" si="8"/>
        <v>67</v>
      </c>
      <c r="Q111" s="64" t="str">
        <f t="shared" ca="1" si="9"/>
        <v>55+</v>
      </c>
      <c r="R111" s="20"/>
      <c r="S111" s="20"/>
      <c r="T111" s="102"/>
    </row>
    <row r="112" spans="1:20" ht="27" customHeight="1" x14ac:dyDescent="0.3">
      <c r="A112" s="20">
        <v>111</v>
      </c>
      <c r="B112" s="20"/>
      <c r="C112" s="20" t="s">
        <v>389</v>
      </c>
      <c r="D112" s="20">
        <v>9</v>
      </c>
      <c r="E112" s="20">
        <v>6</v>
      </c>
      <c r="F112" s="20">
        <v>3</v>
      </c>
      <c r="G112" s="78">
        <f t="shared" si="10"/>
        <v>0.33333333333333331</v>
      </c>
      <c r="H112" s="61">
        <v>3</v>
      </c>
      <c r="I112" s="61">
        <v>2</v>
      </c>
      <c r="J112" s="61">
        <v>1</v>
      </c>
      <c r="K112" s="62">
        <f t="shared" si="11"/>
        <v>0.33333333333333331</v>
      </c>
      <c r="L112" s="20" t="s">
        <v>6</v>
      </c>
      <c r="M112" s="20" t="s">
        <v>263</v>
      </c>
      <c r="N112" s="20" t="s">
        <v>28</v>
      </c>
      <c r="O112" s="83" t="s">
        <v>264</v>
      </c>
      <c r="P112" s="64">
        <f t="shared" ca="1" si="8"/>
        <v>61</v>
      </c>
      <c r="Q112" s="64" t="str">
        <f t="shared" ca="1" si="9"/>
        <v>55+</v>
      </c>
      <c r="R112" s="20"/>
      <c r="S112" s="20"/>
      <c r="T112" s="102"/>
    </row>
    <row r="113" spans="1:20" ht="27" customHeight="1" x14ac:dyDescent="0.3">
      <c r="A113" s="20">
        <v>112</v>
      </c>
      <c r="B113" s="20"/>
      <c r="C113" s="20" t="s">
        <v>389</v>
      </c>
      <c r="D113" s="20">
        <v>9</v>
      </c>
      <c r="E113" s="20">
        <v>6</v>
      </c>
      <c r="F113" s="20">
        <v>3</v>
      </c>
      <c r="G113" s="78">
        <f t="shared" si="10"/>
        <v>0.33333333333333331</v>
      </c>
      <c r="H113" s="61">
        <v>3</v>
      </c>
      <c r="I113" s="61">
        <v>2</v>
      </c>
      <c r="J113" s="61">
        <v>1</v>
      </c>
      <c r="K113" s="62">
        <f t="shared" si="11"/>
        <v>0.33333333333333331</v>
      </c>
      <c r="L113" s="20" t="s">
        <v>6</v>
      </c>
      <c r="M113" s="20" t="s">
        <v>265</v>
      </c>
      <c r="N113" s="20" t="s">
        <v>28</v>
      </c>
      <c r="O113" s="83" t="s">
        <v>266</v>
      </c>
      <c r="P113" s="64">
        <f t="shared" ca="1" si="8"/>
        <v>72</v>
      </c>
      <c r="Q113" s="64" t="str">
        <f t="shared" ca="1" si="9"/>
        <v>55+</v>
      </c>
      <c r="R113" s="20"/>
      <c r="S113" s="20"/>
      <c r="T113" s="102"/>
    </row>
    <row r="114" spans="1:20" ht="27" customHeight="1" x14ac:dyDescent="0.3">
      <c r="A114" s="10">
        <v>113</v>
      </c>
      <c r="B114" s="10"/>
      <c r="C114" s="10" t="s">
        <v>390</v>
      </c>
      <c r="D114" s="10">
        <v>7</v>
      </c>
      <c r="E114" s="10">
        <v>6</v>
      </c>
      <c r="F114" s="10">
        <v>1</v>
      </c>
      <c r="G114" s="79">
        <f t="shared" si="10"/>
        <v>0.14285714285714285</v>
      </c>
      <c r="H114" s="68">
        <v>3</v>
      </c>
      <c r="I114" s="68">
        <v>2</v>
      </c>
      <c r="J114" s="68">
        <v>1</v>
      </c>
      <c r="K114" s="77">
        <f t="shared" si="11"/>
        <v>0.33333333333333331</v>
      </c>
      <c r="L114" s="10" t="s">
        <v>5</v>
      </c>
      <c r="M114" s="10" t="s">
        <v>267</v>
      </c>
      <c r="N114" s="10" t="s">
        <v>28</v>
      </c>
      <c r="O114" s="96" t="s">
        <v>268</v>
      </c>
      <c r="P114" s="71">
        <f t="shared" ca="1" si="8"/>
        <v>52</v>
      </c>
      <c r="Q114" s="71" t="str">
        <f t="shared" ca="1" si="9"/>
        <v>51-55</v>
      </c>
      <c r="R114" s="10"/>
      <c r="S114" s="10"/>
      <c r="T114" s="102"/>
    </row>
    <row r="115" spans="1:20" ht="27" customHeight="1" x14ac:dyDescent="0.3">
      <c r="A115" s="20">
        <v>114</v>
      </c>
      <c r="B115" s="20"/>
      <c r="C115" s="20" t="s">
        <v>391</v>
      </c>
      <c r="D115" s="20">
        <v>9</v>
      </c>
      <c r="E115" s="20">
        <v>6</v>
      </c>
      <c r="F115" s="20">
        <v>3</v>
      </c>
      <c r="G115" s="78">
        <f t="shared" si="10"/>
        <v>0.33333333333333331</v>
      </c>
      <c r="H115" s="61">
        <v>3</v>
      </c>
      <c r="I115" s="61">
        <v>3</v>
      </c>
      <c r="J115" s="61">
        <v>0</v>
      </c>
      <c r="K115" s="62">
        <f t="shared" si="11"/>
        <v>0</v>
      </c>
      <c r="L115" s="59" t="s">
        <v>165</v>
      </c>
      <c r="M115" s="20" t="s">
        <v>269</v>
      </c>
      <c r="N115" s="20" t="s">
        <v>28</v>
      </c>
      <c r="O115" s="83" t="s">
        <v>270</v>
      </c>
      <c r="P115" s="64">
        <f t="shared" ca="1" si="8"/>
        <v>24</v>
      </c>
      <c r="Q115" s="64" t="str">
        <f t="shared" ca="1" si="9"/>
        <v>18-35</v>
      </c>
      <c r="R115" s="20"/>
      <c r="S115" s="20"/>
      <c r="T115" s="102"/>
    </row>
    <row r="116" spans="1:20" ht="27" customHeight="1" x14ac:dyDescent="0.3">
      <c r="A116" s="20">
        <v>115</v>
      </c>
      <c r="B116" s="20"/>
      <c r="C116" s="20" t="s">
        <v>391</v>
      </c>
      <c r="D116" s="20">
        <v>9</v>
      </c>
      <c r="E116" s="20">
        <v>6</v>
      </c>
      <c r="F116" s="20">
        <v>3</v>
      </c>
      <c r="G116" s="78">
        <f t="shared" si="10"/>
        <v>0.33333333333333331</v>
      </c>
      <c r="H116" s="61">
        <v>3</v>
      </c>
      <c r="I116" s="61">
        <v>3</v>
      </c>
      <c r="J116" s="61">
        <v>0</v>
      </c>
      <c r="K116" s="62">
        <f t="shared" si="11"/>
        <v>0</v>
      </c>
      <c r="L116" s="59" t="s">
        <v>165</v>
      </c>
      <c r="M116" s="20" t="s">
        <v>271</v>
      </c>
      <c r="N116" s="20" t="s">
        <v>28</v>
      </c>
      <c r="O116" s="83" t="s">
        <v>272</v>
      </c>
      <c r="P116" s="64">
        <f t="shared" ca="1" si="8"/>
        <v>71</v>
      </c>
      <c r="Q116" s="64" t="str">
        <f t="shared" ca="1" si="9"/>
        <v>55+</v>
      </c>
      <c r="R116" s="20"/>
      <c r="S116" s="20"/>
      <c r="T116" s="102"/>
    </row>
    <row r="117" spans="1:20" ht="27" customHeight="1" x14ac:dyDescent="0.3">
      <c r="A117" s="20">
        <v>116</v>
      </c>
      <c r="B117" s="20"/>
      <c r="C117" s="20" t="s">
        <v>391</v>
      </c>
      <c r="D117" s="20">
        <v>9</v>
      </c>
      <c r="E117" s="20">
        <v>6</v>
      </c>
      <c r="F117" s="20">
        <v>3</v>
      </c>
      <c r="G117" s="78">
        <f t="shared" si="10"/>
        <v>0.33333333333333331</v>
      </c>
      <c r="H117" s="61">
        <v>3</v>
      </c>
      <c r="I117" s="61">
        <v>3</v>
      </c>
      <c r="J117" s="61">
        <v>0</v>
      </c>
      <c r="K117" s="62">
        <f t="shared" si="11"/>
        <v>0</v>
      </c>
      <c r="L117" s="59" t="s">
        <v>165</v>
      </c>
      <c r="M117" s="20" t="s">
        <v>273</v>
      </c>
      <c r="N117" s="20" t="s">
        <v>28</v>
      </c>
      <c r="O117" s="83" t="s">
        <v>274</v>
      </c>
      <c r="P117" s="64">
        <f t="shared" ca="1" si="8"/>
        <v>74</v>
      </c>
      <c r="Q117" s="64" t="str">
        <f t="shared" ca="1" si="9"/>
        <v>55+</v>
      </c>
      <c r="R117" s="20"/>
      <c r="S117" s="20"/>
      <c r="T117" s="102"/>
    </row>
    <row r="118" spans="1:20" ht="27" customHeight="1" x14ac:dyDescent="0.3">
      <c r="A118" s="10">
        <v>117</v>
      </c>
      <c r="B118" s="10"/>
      <c r="C118" s="26" t="s">
        <v>412</v>
      </c>
      <c r="D118" s="10">
        <v>9</v>
      </c>
      <c r="E118" s="10">
        <v>8</v>
      </c>
      <c r="F118" s="10">
        <v>1</v>
      </c>
      <c r="G118" s="79">
        <f t="shared" si="10"/>
        <v>0.1111111111111111</v>
      </c>
      <c r="H118" s="68">
        <v>3</v>
      </c>
      <c r="I118" s="68">
        <v>3</v>
      </c>
      <c r="J118" s="68">
        <v>0</v>
      </c>
      <c r="K118" s="77">
        <f t="shared" si="11"/>
        <v>0</v>
      </c>
      <c r="L118" s="26" t="s">
        <v>6</v>
      </c>
      <c r="M118" s="26" t="s">
        <v>275</v>
      </c>
      <c r="N118" s="10" t="s">
        <v>28</v>
      </c>
      <c r="O118" s="99" t="s">
        <v>276</v>
      </c>
      <c r="P118" s="71">
        <f t="shared" ca="1" si="8"/>
        <v>58</v>
      </c>
      <c r="Q118" s="71" t="str">
        <f t="shared" ca="1" si="9"/>
        <v>55+</v>
      </c>
      <c r="R118" s="26" t="s">
        <v>409</v>
      </c>
      <c r="S118" s="10" t="s">
        <v>6</v>
      </c>
      <c r="T118" s="102"/>
    </row>
    <row r="119" spans="1:20" ht="27" customHeight="1" x14ac:dyDescent="0.3">
      <c r="A119" s="20">
        <v>118</v>
      </c>
      <c r="B119" s="20"/>
      <c r="C119" s="20" t="s">
        <v>392</v>
      </c>
      <c r="D119" s="20">
        <v>9</v>
      </c>
      <c r="E119" s="20">
        <v>8</v>
      </c>
      <c r="F119" s="20">
        <v>1</v>
      </c>
      <c r="G119" s="78">
        <f t="shared" si="10"/>
        <v>0.1111111111111111</v>
      </c>
      <c r="H119" s="61">
        <v>3</v>
      </c>
      <c r="I119" s="61">
        <v>2</v>
      </c>
      <c r="J119" s="61">
        <v>1</v>
      </c>
      <c r="K119" s="62">
        <f t="shared" si="11"/>
        <v>0.33333333333333331</v>
      </c>
      <c r="L119" s="20" t="s">
        <v>10</v>
      </c>
      <c r="M119" s="20" t="s">
        <v>277</v>
      </c>
      <c r="N119" s="20" t="s">
        <v>28</v>
      </c>
      <c r="O119" s="83" t="s">
        <v>278</v>
      </c>
      <c r="P119" s="64">
        <f t="shared" ca="1" si="8"/>
        <v>52</v>
      </c>
      <c r="Q119" s="64" t="str">
        <f t="shared" ca="1" si="9"/>
        <v>51-55</v>
      </c>
      <c r="R119" s="20"/>
      <c r="S119" s="20"/>
      <c r="T119" s="102"/>
    </row>
    <row r="120" spans="1:20" ht="27" hidden="1" customHeight="1" x14ac:dyDescent="0.3">
      <c r="A120" s="10">
        <v>119</v>
      </c>
      <c r="B120" s="108"/>
      <c r="C120" s="108" t="s">
        <v>393</v>
      </c>
      <c r="D120" s="108">
        <v>9</v>
      </c>
      <c r="E120" s="108">
        <v>9</v>
      </c>
      <c r="F120" s="108">
        <v>0</v>
      </c>
      <c r="G120" s="109">
        <f t="shared" si="10"/>
        <v>0</v>
      </c>
      <c r="H120" s="110">
        <v>3</v>
      </c>
      <c r="I120" s="110">
        <v>3</v>
      </c>
      <c r="J120" s="110">
        <v>0</v>
      </c>
      <c r="K120" s="111">
        <f t="shared" si="11"/>
        <v>0</v>
      </c>
      <c r="L120" s="108"/>
      <c r="M120" s="108"/>
      <c r="N120" s="108"/>
      <c r="O120" s="112"/>
      <c r="P120" s="113"/>
      <c r="Q120" s="113"/>
      <c r="R120" s="108"/>
      <c r="S120" s="108"/>
      <c r="T120" s="114"/>
    </row>
    <row r="121" spans="1:20" ht="27" customHeight="1" x14ac:dyDescent="0.3">
      <c r="A121" s="20">
        <v>120</v>
      </c>
      <c r="B121" s="20"/>
      <c r="C121" s="22" t="s">
        <v>394</v>
      </c>
      <c r="D121" s="20">
        <v>8</v>
      </c>
      <c r="E121" s="20">
        <v>4</v>
      </c>
      <c r="F121" s="20">
        <v>4</v>
      </c>
      <c r="G121" s="78">
        <f t="shared" si="10"/>
        <v>0.5</v>
      </c>
      <c r="H121" s="61">
        <v>3</v>
      </c>
      <c r="I121" s="61">
        <v>2</v>
      </c>
      <c r="J121" s="61">
        <v>1</v>
      </c>
      <c r="K121" s="62">
        <f t="shared" si="11"/>
        <v>0.33333333333333331</v>
      </c>
      <c r="L121" s="20" t="s">
        <v>10</v>
      </c>
      <c r="M121" s="20" t="s">
        <v>279</v>
      </c>
      <c r="N121" s="20" t="s">
        <v>28</v>
      </c>
      <c r="O121" s="83"/>
      <c r="P121" s="64">
        <f t="shared" ca="1" si="8"/>
        <v>124</v>
      </c>
      <c r="Q121" s="64" t="str">
        <f t="shared" ca="1" si="9"/>
        <v>55+</v>
      </c>
      <c r="R121" s="20" t="s">
        <v>150</v>
      </c>
      <c r="S121" s="20"/>
      <c r="T121" s="102"/>
    </row>
    <row r="122" spans="1:20" ht="27" customHeight="1" x14ac:dyDescent="0.3">
      <c r="A122" s="20">
        <v>121</v>
      </c>
      <c r="B122" s="20"/>
      <c r="C122" s="22" t="s">
        <v>394</v>
      </c>
      <c r="D122" s="20">
        <v>8</v>
      </c>
      <c r="E122" s="20">
        <v>4</v>
      </c>
      <c r="F122" s="20">
        <v>4</v>
      </c>
      <c r="G122" s="78">
        <f t="shared" si="10"/>
        <v>0.5</v>
      </c>
      <c r="H122" s="61">
        <v>3</v>
      </c>
      <c r="I122" s="61">
        <v>2</v>
      </c>
      <c r="J122" s="61">
        <v>1</v>
      </c>
      <c r="K122" s="62">
        <f t="shared" si="11"/>
        <v>0.33333333333333331</v>
      </c>
      <c r="L122" s="59" t="s">
        <v>165</v>
      </c>
      <c r="M122" s="20" t="s">
        <v>280</v>
      </c>
      <c r="N122" s="20" t="s">
        <v>28</v>
      </c>
      <c r="O122" s="83"/>
      <c r="P122" s="64">
        <f t="shared" ca="1" si="8"/>
        <v>124</v>
      </c>
      <c r="Q122" s="64" t="str">
        <f t="shared" ca="1" si="9"/>
        <v>55+</v>
      </c>
      <c r="R122" s="20" t="s">
        <v>410</v>
      </c>
      <c r="S122" s="20" t="s">
        <v>324</v>
      </c>
      <c r="T122" s="102"/>
    </row>
    <row r="123" spans="1:20" ht="27" customHeight="1" x14ac:dyDescent="0.3">
      <c r="A123" s="20">
        <v>122</v>
      </c>
      <c r="B123" s="20"/>
      <c r="C123" s="22" t="s">
        <v>394</v>
      </c>
      <c r="D123" s="20">
        <v>8</v>
      </c>
      <c r="E123" s="20">
        <v>4</v>
      </c>
      <c r="F123" s="20">
        <v>4</v>
      </c>
      <c r="G123" s="78">
        <f t="shared" si="10"/>
        <v>0.5</v>
      </c>
      <c r="H123" s="61">
        <v>3</v>
      </c>
      <c r="I123" s="61">
        <v>2</v>
      </c>
      <c r="J123" s="61">
        <v>1</v>
      </c>
      <c r="K123" s="62">
        <f t="shared" si="11"/>
        <v>0.33333333333333331</v>
      </c>
      <c r="L123" s="59" t="s">
        <v>165</v>
      </c>
      <c r="M123" s="20" t="s">
        <v>281</v>
      </c>
      <c r="N123" s="20" t="s">
        <v>28</v>
      </c>
      <c r="O123" s="83"/>
      <c r="P123" s="64">
        <f t="shared" ca="1" si="8"/>
        <v>124</v>
      </c>
      <c r="Q123" s="64" t="str">
        <f t="shared" ca="1" si="9"/>
        <v>55+</v>
      </c>
      <c r="R123" s="20" t="s">
        <v>282</v>
      </c>
      <c r="S123" s="20"/>
      <c r="T123" s="102"/>
    </row>
    <row r="124" spans="1:20" ht="27" customHeight="1" x14ac:dyDescent="0.3">
      <c r="A124" s="20">
        <v>123</v>
      </c>
      <c r="B124" s="20"/>
      <c r="C124" s="22" t="s">
        <v>394</v>
      </c>
      <c r="D124" s="20">
        <v>8</v>
      </c>
      <c r="E124" s="20">
        <v>4</v>
      </c>
      <c r="F124" s="20">
        <v>4</v>
      </c>
      <c r="G124" s="78">
        <f t="shared" si="10"/>
        <v>0.5</v>
      </c>
      <c r="H124" s="61">
        <v>3</v>
      </c>
      <c r="I124" s="61">
        <v>2</v>
      </c>
      <c r="J124" s="61">
        <v>1</v>
      </c>
      <c r="K124" s="62">
        <f t="shared" si="11"/>
        <v>0.33333333333333331</v>
      </c>
      <c r="L124" s="59" t="s">
        <v>165</v>
      </c>
      <c r="M124" s="20" t="s">
        <v>283</v>
      </c>
      <c r="N124" s="20" t="s">
        <v>28</v>
      </c>
      <c r="O124" s="83"/>
      <c r="P124" s="64">
        <f t="shared" ca="1" si="8"/>
        <v>124</v>
      </c>
      <c r="Q124" s="64" t="str">
        <f t="shared" ca="1" si="9"/>
        <v>55+</v>
      </c>
      <c r="R124" s="20" t="s">
        <v>284</v>
      </c>
      <c r="S124" s="20"/>
      <c r="T124" s="102"/>
    </row>
    <row r="125" spans="1:20" ht="27" hidden="1" customHeight="1" x14ac:dyDescent="0.3">
      <c r="A125" s="10">
        <v>124</v>
      </c>
      <c r="B125" s="108"/>
      <c r="C125" s="108" t="s">
        <v>395</v>
      </c>
      <c r="D125" s="108">
        <v>9</v>
      </c>
      <c r="E125" s="108">
        <v>9</v>
      </c>
      <c r="F125" s="108">
        <v>0</v>
      </c>
      <c r="G125" s="109">
        <f t="shared" si="10"/>
        <v>0</v>
      </c>
      <c r="H125" s="110">
        <v>3</v>
      </c>
      <c r="I125" s="110">
        <v>3</v>
      </c>
      <c r="J125" s="110">
        <v>0</v>
      </c>
      <c r="K125" s="111">
        <f t="shared" si="11"/>
        <v>0</v>
      </c>
      <c r="L125" s="108"/>
      <c r="M125" s="108"/>
      <c r="N125" s="108"/>
      <c r="O125" s="112"/>
      <c r="P125" s="113"/>
      <c r="Q125" s="113"/>
      <c r="R125" s="108"/>
      <c r="S125" s="108"/>
      <c r="T125" s="102"/>
    </row>
    <row r="126" spans="1:20" ht="27" customHeight="1" x14ac:dyDescent="0.3">
      <c r="A126" s="20">
        <v>125</v>
      </c>
      <c r="B126" s="20"/>
      <c r="C126" s="20" t="s">
        <v>396</v>
      </c>
      <c r="D126" s="20">
        <v>15</v>
      </c>
      <c r="E126" s="20">
        <v>13</v>
      </c>
      <c r="F126" s="20">
        <v>2</v>
      </c>
      <c r="G126" s="78">
        <f t="shared" si="10"/>
        <v>0.13333333333333333</v>
      </c>
      <c r="H126" s="61">
        <v>3</v>
      </c>
      <c r="I126" s="61">
        <v>2</v>
      </c>
      <c r="J126" s="61">
        <v>1</v>
      </c>
      <c r="K126" s="62">
        <f t="shared" si="11"/>
        <v>0.33333333333333331</v>
      </c>
      <c r="L126" s="20" t="s">
        <v>5</v>
      </c>
      <c r="M126" s="20" t="s">
        <v>285</v>
      </c>
      <c r="N126" s="20" t="s">
        <v>28</v>
      </c>
      <c r="O126" s="83" t="s">
        <v>12</v>
      </c>
      <c r="P126" s="64">
        <f t="shared" ca="1" si="8"/>
        <v>42</v>
      </c>
      <c r="Q126" s="64" t="str">
        <f t="shared" ca="1" si="9"/>
        <v>36-50</v>
      </c>
      <c r="R126" s="20"/>
      <c r="S126" s="20"/>
      <c r="T126" s="102"/>
    </row>
    <row r="127" spans="1:20" ht="27" customHeight="1" x14ac:dyDescent="0.3">
      <c r="A127" s="20">
        <v>126</v>
      </c>
      <c r="B127" s="20"/>
      <c r="C127" s="20" t="s">
        <v>396</v>
      </c>
      <c r="D127" s="20">
        <v>15</v>
      </c>
      <c r="E127" s="20">
        <v>13</v>
      </c>
      <c r="F127" s="20">
        <v>2</v>
      </c>
      <c r="G127" s="78">
        <f t="shared" si="10"/>
        <v>0.13333333333333333</v>
      </c>
      <c r="H127" s="61">
        <v>3</v>
      </c>
      <c r="I127" s="61">
        <v>2</v>
      </c>
      <c r="J127" s="61">
        <v>1</v>
      </c>
      <c r="K127" s="62">
        <f t="shared" si="11"/>
        <v>0.33333333333333331</v>
      </c>
      <c r="L127" s="20" t="s">
        <v>6</v>
      </c>
      <c r="M127" s="20" t="s">
        <v>286</v>
      </c>
      <c r="N127" s="20" t="s">
        <v>28</v>
      </c>
      <c r="O127" s="83" t="s">
        <v>13</v>
      </c>
      <c r="P127" s="64">
        <f t="shared" ca="1" si="8"/>
        <v>37</v>
      </c>
      <c r="Q127" s="64" t="str">
        <f t="shared" ca="1" si="9"/>
        <v>36-50</v>
      </c>
      <c r="R127" s="20"/>
      <c r="S127" s="20"/>
      <c r="T127" s="102"/>
    </row>
    <row r="128" spans="1:20" ht="27" customHeight="1" x14ac:dyDescent="0.3">
      <c r="A128" s="20">
        <v>127</v>
      </c>
      <c r="B128" s="10"/>
      <c r="C128" s="29" t="s">
        <v>397</v>
      </c>
      <c r="D128" s="10">
        <v>6</v>
      </c>
      <c r="E128" s="10">
        <v>4</v>
      </c>
      <c r="F128" s="10">
        <v>2</v>
      </c>
      <c r="G128" s="79">
        <f t="shared" si="10"/>
        <v>0.33333333333333331</v>
      </c>
      <c r="H128" s="68">
        <v>3</v>
      </c>
      <c r="I128" s="68">
        <v>3</v>
      </c>
      <c r="J128" s="68">
        <v>0</v>
      </c>
      <c r="K128" s="77">
        <f t="shared" si="11"/>
        <v>0</v>
      </c>
      <c r="L128" s="10" t="s">
        <v>6</v>
      </c>
      <c r="M128" s="10" t="s">
        <v>287</v>
      </c>
      <c r="N128" s="10" t="s">
        <v>28</v>
      </c>
      <c r="O128" s="96" t="s">
        <v>183</v>
      </c>
      <c r="P128" s="71">
        <f t="shared" ca="1" si="8"/>
        <v>55</v>
      </c>
      <c r="Q128" s="71" t="str">
        <f t="shared" ca="1" si="9"/>
        <v>51-55</v>
      </c>
      <c r="R128" s="10"/>
      <c r="S128" s="10"/>
      <c r="T128" s="102"/>
    </row>
    <row r="129" spans="1:20" ht="27" customHeight="1" x14ac:dyDescent="0.3">
      <c r="A129" s="20">
        <v>128</v>
      </c>
      <c r="B129" s="10"/>
      <c r="C129" s="29" t="s">
        <v>397</v>
      </c>
      <c r="D129" s="10">
        <v>6</v>
      </c>
      <c r="E129" s="10">
        <v>4</v>
      </c>
      <c r="F129" s="10">
        <v>2</v>
      </c>
      <c r="G129" s="79">
        <f t="shared" si="10"/>
        <v>0.33333333333333331</v>
      </c>
      <c r="H129" s="68">
        <v>3</v>
      </c>
      <c r="I129" s="68">
        <v>3</v>
      </c>
      <c r="J129" s="68">
        <v>0</v>
      </c>
      <c r="K129" s="77">
        <f t="shared" si="11"/>
        <v>0</v>
      </c>
      <c r="L129" s="10" t="s">
        <v>6</v>
      </c>
      <c r="M129" s="10" t="s">
        <v>288</v>
      </c>
      <c r="N129" s="10" t="s">
        <v>28</v>
      </c>
      <c r="O129" s="96" t="s">
        <v>185</v>
      </c>
      <c r="P129" s="71">
        <f t="shared" ca="1" si="8"/>
        <v>51</v>
      </c>
      <c r="Q129" s="71" t="str">
        <f t="shared" ca="1" si="9"/>
        <v>51-55</v>
      </c>
      <c r="R129" s="10"/>
      <c r="S129" s="10"/>
      <c r="T129" s="102"/>
    </row>
    <row r="130" spans="1:20" ht="27" customHeight="1" x14ac:dyDescent="0.3">
      <c r="A130" s="20">
        <v>129</v>
      </c>
      <c r="B130" s="20"/>
      <c r="C130" s="20" t="s">
        <v>398</v>
      </c>
      <c r="D130" s="20">
        <v>15</v>
      </c>
      <c r="E130" s="20">
        <v>13</v>
      </c>
      <c r="F130" s="20">
        <v>2</v>
      </c>
      <c r="G130" s="78">
        <f t="shared" si="10"/>
        <v>0.13333333333333333</v>
      </c>
      <c r="H130" s="61">
        <v>3</v>
      </c>
      <c r="I130" s="61">
        <v>2</v>
      </c>
      <c r="J130" s="61">
        <v>1</v>
      </c>
      <c r="K130" s="62">
        <f t="shared" si="11"/>
        <v>0.33333333333333331</v>
      </c>
      <c r="L130" s="20" t="s">
        <v>10</v>
      </c>
      <c r="M130" s="20" t="s">
        <v>289</v>
      </c>
      <c r="N130" s="20" t="s">
        <v>28</v>
      </c>
      <c r="O130" s="83" t="s">
        <v>290</v>
      </c>
      <c r="P130" s="64">
        <f t="shared" ca="1" si="8"/>
        <v>53</v>
      </c>
      <c r="Q130" s="64" t="str">
        <f t="shared" ca="1" si="9"/>
        <v>51-55</v>
      </c>
      <c r="R130" s="20" t="s">
        <v>150</v>
      </c>
      <c r="S130" s="20"/>
      <c r="T130" s="102"/>
    </row>
    <row r="131" spans="1:20" ht="27" customHeight="1" x14ac:dyDescent="0.3">
      <c r="A131" s="20">
        <v>130</v>
      </c>
      <c r="B131" s="20"/>
      <c r="C131" s="20" t="s">
        <v>398</v>
      </c>
      <c r="D131" s="20">
        <v>15</v>
      </c>
      <c r="E131" s="20">
        <v>13</v>
      </c>
      <c r="F131" s="20">
        <v>2</v>
      </c>
      <c r="G131" s="78">
        <f t="shared" si="10"/>
        <v>0.13333333333333333</v>
      </c>
      <c r="H131" s="61">
        <v>3</v>
      </c>
      <c r="I131" s="61">
        <v>2</v>
      </c>
      <c r="J131" s="61">
        <v>1</v>
      </c>
      <c r="K131" s="62">
        <f t="shared" si="11"/>
        <v>0.33333333333333331</v>
      </c>
      <c r="L131" s="20" t="s">
        <v>6</v>
      </c>
      <c r="M131" s="20" t="s">
        <v>291</v>
      </c>
      <c r="N131" s="20" t="s">
        <v>28</v>
      </c>
      <c r="O131" s="83" t="s">
        <v>292</v>
      </c>
      <c r="P131" s="64">
        <f t="shared" ca="1" si="8"/>
        <v>62</v>
      </c>
      <c r="Q131" s="64" t="str">
        <f t="shared" ca="1" si="9"/>
        <v>55+</v>
      </c>
      <c r="R131" s="20" t="s">
        <v>293</v>
      </c>
      <c r="S131" s="20"/>
      <c r="T131" s="102"/>
    </row>
    <row r="132" spans="1:20" ht="27" customHeight="1" x14ac:dyDescent="0.3">
      <c r="A132" s="20">
        <v>131</v>
      </c>
      <c r="B132" s="10"/>
      <c r="C132" s="10" t="s">
        <v>399</v>
      </c>
      <c r="D132" s="10">
        <v>9</v>
      </c>
      <c r="E132" s="10">
        <v>8</v>
      </c>
      <c r="F132" s="10">
        <v>1</v>
      </c>
      <c r="G132" s="79">
        <f t="shared" si="10"/>
        <v>0.1111111111111111</v>
      </c>
      <c r="H132" s="68">
        <v>3</v>
      </c>
      <c r="I132" s="68">
        <v>2</v>
      </c>
      <c r="J132" s="68">
        <v>1</v>
      </c>
      <c r="K132" s="77">
        <f t="shared" si="11"/>
        <v>0.33333333333333331</v>
      </c>
      <c r="L132" s="10" t="s">
        <v>5</v>
      </c>
      <c r="M132" s="10" t="s">
        <v>294</v>
      </c>
      <c r="N132" s="10" t="s">
        <v>28</v>
      </c>
      <c r="O132" s="96" t="s">
        <v>295</v>
      </c>
      <c r="P132" s="71">
        <f t="shared" ca="1" si="8"/>
        <v>65</v>
      </c>
      <c r="Q132" s="71" t="str">
        <f t="shared" ca="1" si="9"/>
        <v>55+</v>
      </c>
      <c r="R132" s="10"/>
      <c r="S132" s="10"/>
      <c r="T132" s="102"/>
    </row>
    <row r="133" spans="1:20" ht="27" customHeight="1" x14ac:dyDescent="0.3">
      <c r="A133" s="20">
        <v>132</v>
      </c>
      <c r="B133" s="20"/>
      <c r="C133" s="20" t="s">
        <v>400</v>
      </c>
      <c r="D133" s="20">
        <v>13</v>
      </c>
      <c r="E133" s="20">
        <v>7</v>
      </c>
      <c r="F133" s="20">
        <v>6</v>
      </c>
      <c r="G133" s="78">
        <f t="shared" si="10"/>
        <v>0.46153846153846156</v>
      </c>
      <c r="H133" s="61">
        <v>3</v>
      </c>
      <c r="I133" s="61">
        <v>3</v>
      </c>
      <c r="J133" s="61">
        <v>0</v>
      </c>
      <c r="K133" s="62">
        <f t="shared" si="11"/>
        <v>0</v>
      </c>
      <c r="L133" s="20" t="s">
        <v>6</v>
      </c>
      <c r="M133" s="20" t="s">
        <v>296</v>
      </c>
      <c r="N133" s="20" t="s">
        <v>28</v>
      </c>
      <c r="O133" s="83" t="s">
        <v>297</v>
      </c>
      <c r="P133" s="64">
        <f t="shared" ca="1" si="8"/>
        <v>39</v>
      </c>
      <c r="Q133" s="64" t="str">
        <f t="shared" ca="1" si="9"/>
        <v>36-50</v>
      </c>
      <c r="R133" s="20"/>
      <c r="S133" s="20"/>
      <c r="T133" s="102"/>
    </row>
    <row r="134" spans="1:20" ht="27" customHeight="1" x14ac:dyDescent="0.3">
      <c r="A134" s="20">
        <v>133</v>
      </c>
      <c r="B134" s="20"/>
      <c r="C134" s="20" t="s">
        <v>400</v>
      </c>
      <c r="D134" s="20">
        <v>13</v>
      </c>
      <c r="E134" s="20">
        <v>7</v>
      </c>
      <c r="F134" s="20">
        <v>6</v>
      </c>
      <c r="G134" s="78">
        <f t="shared" si="10"/>
        <v>0.46153846153846156</v>
      </c>
      <c r="H134" s="61">
        <v>3</v>
      </c>
      <c r="I134" s="61">
        <v>3</v>
      </c>
      <c r="J134" s="61">
        <v>0</v>
      </c>
      <c r="K134" s="62">
        <f t="shared" si="11"/>
        <v>0</v>
      </c>
      <c r="L134" s="20" t="s">
        <v>6</v>
      </c>
      <c r="M134" s="20" t="s">
        <v>298</v>
      </c>
      <c r="N134" s="20" t="s">
        <v>28</v>
      </c>
      <c r="O134" s="83" t="s">
        <v>299</v>
      </c>
      <c r="P134" s="64">
        <f t="shared" ca="1" si="8"/>
        <v>38</v>
      </c>
      <c r="Q134" s="64" t="str">
        <f t="shared" ca="1" si="9"/>
        <v>36-50</v>
      </c>
      <c r="R134" s="20"/>
      <c r="S134" s="20"/>
      <c r="T134" s="102"/>
    </row>
    <row r="135" spans="1:20" ht="27" customHeight="1" x14ac:dyDescent="0.3">
      <c r="A135" s="20">
        <v>134</v>
      </c>
      <c r="B135" s="20"/>
      <c r="C135" s="20" t="s">
        <v>400</v>
      </c>
      <c r="D135" s="20">
        <v>13</v>
      </c>
      <c r="E135" s="20">
        <v>7</v>
      </c>
      <c r="F135" s="20">
        <v>6</v>
      </c>
      <c r="G135" s="78">
        <f t="shared" si="10"/>
        <v>0.46153846153846156</v>
      </c>
      <c r="H135" s="61">
        <v>3</v>
      </c>
      <c r="I135" s="61">
        <v>3</v>
      </c>
      <c r="J135" s="61">
        <v>0</v>
      </c>
      <c r="K135" s="62">
        <f t="shared" si="11"/>
        <v>0</v>
      </c>
      <c r="L135" s="20" t="s">
        <v>6</v>
      </c>
      <c r="M135" s="20" t="s">
        <v>300</v>
      </c>
      <c r="N135" s="20" t="s">
        <v>28</v>
      </c>
      <c r="O135" s="83" t="s">
        <v>301</v>
      </c>
      <c r="P135" s="64">
        <f t="shared" ca="1" si="8"/>
        <v>68</v>
      </c>
      <c r="Q135" s="64" t="str">
        <f t="shared" ca="1" si="9"/>
        <v>55+</v>
      </c>
      <c r="R135" s="20"/>
      <c r="S135" s="20"/>
      <c r="T135" s="102"/>
    </row>
    <row r="136" spans="1:20" ht="27" customHeight="1" x14ac:dyDescent="0.3">
      <c r="A136" s="20">
        <v>135</v>
      </c>
      <c r="B136" s="20"/>
      <c r="C136" s="20" t="s">
        <v>400</v>
      </c>
      <c r="D136" s="20">
        <v>13</v>
      </c>
      <c r="E136" s="20">
        <v>7</v>
      </c>
      <c r="F136" s="20">
        <v>6</v>
      </c>
      <c r="G136" s="78">
        <f t="shared" si="10"/>
        <v>0.46153846153846156</v>
      </c>
      <c r="H136" s="61">
        <v>3</v>
      </c>
      <c r="I136" s="61">
        <v>3</v>
      </c>
      <c r="J136" s="61">
        <v>0</v>
      </c>
      <c r="K136" s="62">
        <f t="shared" si="11"/>
        <v>0</v>
      </c>
      <c r="L136" s="20" t="s">
        <v>6</v>
      </c>
      <c r="M136" s="20" t="s">
        <v>302</v>
      </c>
      <c r="N136" s="20" t="s">
        <v>28</v>
      </c>
      <c r="O136" s="83" t="s">
        <v>303</v>
      </c>
      <c r="P136" s="64">
        <f t="shared" ca="1" si="8"/>
        <v>30</v>
      </c>
      <c r="Q136" s="64" t="str">
        <f t="shared" ca="1" si="9"/>
        <v>18-35</v>
      </c>
      <c r="R136" s="20"/>
      <c r="S136" s="20"/>
      <c r="T136" s="102"/>
    </row>
    <row r="137" spans="1:20" ht="27" customHeight="1" x14ac:dyDescent="0.3">
      <c r="A137" s="20">
        <v>136</v>
      </c>
      <c r="B137" s="20"/>
      <c r="C137" s="20" t="s">
        <v>400</v>
      </c>
      <c r="D137" s="20">
        <v>13</v>
      </c>
      <c r="E137" s="20">
        <v>7</v>
      </c>
      <c r="F137" s="20">
        <v>6</v>
      </c>
      <c r="G137" s="78">
        <f t="shared" si="10"/>
        <v>0.46153846153846156</v>
      </c>
      <c r="H137" s="61">
        <v>3</v>
      </c>
      <c r="I137" s="61">
        <v>3</v>
      </c>
      <c r="J137" s="61">
        <v>0</v>
      </c>
      <c r="K137" s="62">
        <f t="shared" si="11"/>
        <v>0</v>
      </c>
      <c r="L137" s="20" t="s">
        <v>6</v>
      </c>
      <c r="M137" s="20" t="s">
        <v>304</v>
      </c>
      <c r="N137" s="20" t="s">
        <v>28</v>
      </c>
      <c r="O137" s="83" t="s">
        <v>305</v>
      </c>
      <c r="P137" s="64">
        <f t="shared" ca="1" si="8"/>
        <v>38</v>
      </c>
      <c r="Q137" s="64" t="str">
        <f t="shared" ca="1" si="9"/>
        <v>36-50</v>
      </c>
      <c r="R137" s="20"/>
      <c r="S137" s="20"/>
      <c r="T137" s="102"/>
    </row>
    <row r="138" spans="1:20" ht="27" customHeight="1" x14ac:dyDescent="0.3">
      <c r="A138" s="20">
        <v>137</v>
      </c>
      <c r="B138" s="20"/>
      <c r="C138" s="20" t="s">
        <v>400</v>
      </c>
      <c r="D138" s="20">
        <v>13</v>
      </c>
      <c r="E138" s="20">
        <v>7</v>
      </c>
      <c r="F138" s="20">
        <v>6</v>
      </c>
      <c r="G138" s="78">
        <f t="shared" si="10"/>
        <v>0.46153846153846156</v>
      </c>
      <c r="H138" s="61">
        <v>3</v>
      </c>
      <c r="I138" s="61">
        <v>3</v>
      </c>
      <c r="J138" s="61">
        <v>0</v>
      </c>
      <c r="K138" s="62">
        <f t="shared" si="11"/>
        <v>0</v>
      </c>
      <c r="L138" s="20" t="s">
        <v>6</v>
      </c>
      <c r="M138" s="20" t="s">
        <v>306</v>
      </c>
      <c r="N138" s="20" t="s">
        <v>28</v>
      </c>
      <c r="O138" s="83" t="s">
        <v>307</v>
      </c>
      <c r="P138" s="64">
        <f t="shared" ca="1" si="8"/>
        <v>63</v>
      </c>
      <c r="Q138" s="64" t="str">
        <f t="shared" ca="1" si="9"/>
        <v>55+</v>
      </c>
      <c r="R138" s="20"/>
      <c r="S138" s="20"/>
      <c r="T138" s="102"/>
    </row>
    <row r="139" spans="1:20" ht="27" customHeight="1" x14ac:dyDescent="0.3">
      <c r="A139" s="20">
        <v>138</v>
      </c>
      <c r="B139" s="10"/>
      <c r="C139" s="10" t="s">
        <v>401</v>
      </c>
      <c r="D139" s="10">
        <v>5</v>
      </c>
      <c r="E139" s="10">
        <v>4</v>
      </c>
      <c r="F139" s="10">
        <v>1</v>
      </c>
      <c r="G139" s="79">
        <f t="shared" si="10"/>
        <v>0.2</v>
      </c>
      <c r="H139" s="68">
        <v>3</v>
      </c>
      <c r="I139" s="68">
        <v>2</v>
      </c>
      <c r="J139" s="68">
        <v>1</v>
      </c>
      <c r="K139" s="77">
        <f t="shared" si="11"/>
        <v>0.33333333333333331</v>
      </c>
      <c r="L139" s="10" t="s">
        <v>5</v>
      </c>
      <c r="M139" s="10" t="s">
        <v>308</v>
      </c>
      <c r="N139" s="10" t="s">
        <v>28</v>
      </c>
      <c r="O139" s="96" t="s">
        <v>309</v>
      </c>
      <c r="P139" s="71">
        <f t="shared" ca="1" si="8"/>
        <v>38</v>
      </c>
      <c r="Q139" s="71" t="str">
        <f t="shared" ca="1" si="9"/>
        <v>36-50</v>
      </c>
      <c r="R139" s="10" t="s">
        <v>310</v>
      </c>
      <c r="S139" s="10"/>
      <c r="T139" s="102"/>
    </row>
    <row r="140" spans="1:20" ht="27" customHeight="1" x14ac:dyDescent="0.3">
      <c r="A140" s="20">
        <v>139</v>
      </c>
      <c r="B140" s="20"/>
      <c r="C140" s="22" t="s">
        <v>402</v>
      </c>
      <c r="D140" s="20">
        <v>11</v>
      </c>
      <c r="E140" s="20">
        <v>8</v>
      </c>
      <c r="F140" s="20">
        <v>3</v>
      </c>
      <c r="G140" s="78">
        <f t="shared" si="10"/>
        <v>0.27272727272727271</v>
      </c>
      <c r="H140" s="61">
        <v>3</v>
      </c>
      <c r="I140" s="61">
        <v>2</v>
      </c>
      <c r="J140" s="61">
        <v>1</v>
      </c>
      <c r="K140" s="62">
        <f t="shared" si="11"/>
        <v>0.33333333333333331</v>
      </c>
      <c r="L140" s="20" t="s">
        <v>11</v>
      </c>
      <c r="M140" s="20" t="s">
        <v>311</v>
      </c>
      <c r="N140" s="20" t="s">
        <v>28</v>
      </c>
      <c r="O140" s="83" t="s">
        <v>312</v>
      </c>
      <c r="P140" s="64">
        <f t="shared" ca="1" si="8"/>
        <v>58</v>
      </c>
      <c r="Q140" s="64" t="str">
        <f t="shared" ca="1" si="9"/>
        <v>55+</v>
      </c>
      <c r="R140" s="20"/>
      <c r="S140" s="20"/>
      <c r="T140" s="102"/>
    </row>
    <row r="141" spans="1:20" ht="27" customHeight="1" x14ac:dyDescent="0.3">
      <c r="A141" s="20">
        <v>140</v>
      </c>
      <c r="B141" s="20"/>
      <c r="C141" s="22" t="s">
        <v>402</v>
      </c>
      <c r="D141" s="20">
        <v>11</v>
      </c>
      <c r="E141" s="20">
        <v>8</v>
      </c>
      <c r="F141" s="20">
        <v>3</v>
      </c>
      <c r="G141" s="78">
        <f t="shared" si="10"/>
        <v>0.27272727272727271</v>
      </c>
      <c r="H141" s="61">
        <v>3</v>
      </c>
      <c r="I141" s="61">
        <v>2</v>
      </c>
      <c r="J141" s="61">
        <v>1</v>
      </c>
      <c r="K141" s="62">
        <f t="shared" si="11"/>
        <v>0.33333333333333331</v>
      </c>
      <c r="L141" s="20" t="s">
        <v>6</v>
      </c>
      <c r="M141" s="20" t="s">
        <v>313</v>
      </c>
      <c r="N141" s="20" t="s">
        <v>28</v>
      </c>
      <c r="O141" s="83" t="s">
        <v>314</v>
      </c>
      <c r="P141" s="64">
        <f t="shared" ca="1" si="8"/>
        <v>64</v>
      </c>
      <c r="Q141" s="64" t="str">
        <f t="shared" ca="1" si="9"/>
        <v>55+</v>
      </c>
      <c r="R141" s="20"/>
      <c r="S141" s="20"/>
      <c r="T141" s="102"/>
    </row>
    <row r="142" spans="1:20" ht="27" customHeight="1" x14ac:dyDescent="0.3">
      <c r="A142" s="20">
        <v>141</v>
      </c>
      <c r="B142" s="20"/>
      <c r="C142" s="22" t="s">
        <v>402</v>
      </c>
      <c r="D142" s="20">
        <v>11</v>
      </c>
      <c r="E142" s="20">
        <v>8</v>
      </c>
      <c r="F142" s="20">
        <v>3</v>
      </c>
      <c r="G142" s="78">
        <f t="shared" si="10"/>
        <v>0.27272727272727271</v>
      </c>
      <c r="H142" s="61">
        <v>3</v>
      </c>
      <c r="I142" s="61">
        <v>2</v>
      </c>
      <c r="J142" s="61">
        <v>1</v>
      </c>
      <c r="K142" s="62">
        <f t="shared" si="11"/>
        <v>0.33333333333333331</v>
      </c>
      <c r="L142" s="20" t="s">
        <v>6</v>
      </c>
      <c r="M142" s="20" t="s">
        <v>315</v>
      </c>
      <c r="N142" s="20" t="s">
        <v>28</v>
      </c>
      <c r="O142" s="83" t="s">
        <v>316</v>
      </c>
      <c r="P142" s="64">
        <f t="shared" ref="P142" ca="1" si="12">DATEDIF(O142,TODAY(),"y")</f>
        <v>35</v>
      </c>
      <c r="Q142" s="64" t="str">
        <f t="shared" ref="Q142" ca="1" si="13">IF(P142&lt;=17,"0-17",IF(P142&lt;=35,"18-35",IF(P142&lt;=50,"36-50",IF(P142&lt;=55,"51-55","55+"))))</f>
        <v>18-35</v>
      </c>
      <c r="R142" s="20"/>
      <c r="S142" s="20"/>
      <c r="T142" s="102"/>
    </row>
    <row r="143" spans="1:20" ht="27" hidden="1" customHeight="1" x14ac:dyDescent="0.3">
      <c r="A143" s="22"/>
      <c r="B143" s="22"/>
      <c r="C143" s="22"/>
      <c r="D143" s="22"/>
      <c r="E143" s="22"/>
      <c r="F143" s="22"/>
      <c r="G143" s="84"/>
      <c r="H143" s="85"/>
      <c r="I143" s="85"/>
      <c r="J143" s="85"/>
      <c r="K143" s="73"/>
      <c r="L143" s="22"/>
      <c r="M143" s="75"/>
      <c r="N143" s="22"/>
      <c r="O143" s="24"/>
      <c r="P143" s="75"/>
      <c r="Q143" s="75"/>
      <c r="R143" s="22"/>
      <c r="S143" s="22"/>
      <c r="T143" s="102"/>
    </row>
    <row r="144" spans="1:20" ht="19.95" customHeight="1" x14ac:dyDescent="0.3">
      <c r="A144" s="12"/>
      <c r="B144" s="12"/>
      <c r="C144" s="11"/>
      <c r="D144" s="12"/>
      <c r="E144" s="12"/>
      <c r="F144" s="12"/>
      <c r="G144" s="13"/>
      <c r="H144" s="14"/>
      <c r="I144" s="14"/>
      <c r="J144" s="14"/>
      <c r="K144" s="15"/>
      <c r="L144" s="15"/>
      <c r="M144" s="27"/>
      <c r="N144" s="16"/>
      <c r="O144" s="17"/>
      <c r="P144" s="18"/>
      <c r="Q144" s="18"/>
      <c r="R144" s="16"/>
      <c r="S144" s="19"/>
    </row>
    <row r="145" spans="1:19" ht="24.6" customHeight="1" x14ac:dyDescent="0.3">
      <c r="A145" s="12"/>
      <c r="B145" s="12"/>
      <c r="C145" s="8"/>
      <c r="D145" s="2"/>
      <c r="E145" s="2"/>
      <c r="F145" s="25" t="s">
        <v>34</v>
      </c>
      <c r="G145" s="25"/>
      <c r="H145" s="90" t="s">
        <v>35</v>
      </c>
      <c r="I145" s="90"/>
      <c r="J145" s="91" t="s">
        <v>36</v>
      </c>
      <c r="K145" s="92"/>
      <c r="L145" s="1" t="s">
        <v>37</v>
      </c>
      <c r="M145" s="28" t="s">
        <v>38</v>
      </c>
      <c r="N145" s="9" t="s">
        <v>39</v>
      </c>
      <c r="P145" s="18"/>
      <c r="Q145" s="18"/>
      <c r="R145" s="16"/>
      <c r="S145" s="19"/>
    </row>
    <row r="146" spans="1:19" ht="39" customHeight="1" x14ac:dyDescent="0.3">
      <c r="A146" s="12"/>
      <c r="B146" s="12"/>
      <c r="C146" s="38" t="s">
        <v>411</v>
      </c>
      <c r="D146" s="38"/>
      <c r="E146" s="38"/>
      <c r="F146" s="55">
        <f>COUNTIF(N2:N142, "qadın")</f>
        <v>139</v>
      </c>
      <c r="G146" s="56"/>
      <c r="H146" s="86">
        <f>H147+H148</f>
        <v>1</v>
      </c>
      <c r="I146" s="87"/>
      <c r="J146" s="88">
        <f ca="1">COUNTIF(Q2:Q143, "18-35")</f>
        <v>17</v>
      </c>
      <c r="K146" s="89"/>
      <c r="L146" s="39">
        <f ca="1">COUNTIF(Q2:Q143, "36-50")</f>
        <v>34</v>
      </c>
      <c r="M146" s="40">
        <f ca="1">COUNTIF(Q2:Q143, "51-55")</f>
        <v>23</v>
      </c>
      <c r="N146" s="41">
        <f ca="1">COUNTIF(Q2:Q143, "55+")</f>
        <v>65</v>
      </c>
      <c r="O146" s="42"/>
      <c r="P146" s="18"/>
      <c r="Q146" s="18"/>
      <c r="R146" s="16"/>
      <c r="S146" s="19"/>
    </row>
    <row r="147" spans="1:19" ht="27" customHeight="1" x14ac:dyDescent="0.3">
      <c r="A147" s="12"/>
      <c r="B147" s="12"/>
      <c r="C147" s="38" t="s">
        <v>32</v>
      </c>
      <c r="D147" s="38"/>
      <c r="E147" s="38"/>
      <c r="F147" s="88">
        <f>COUNTIF(N2:N143, "kişi")</f>
        <v>0</v>
      </c>
      <c r="G147" s="89"/>
      <c r="H147" s="86">
        <f>F147/F146</f>
        <v>0</v>
      </c>
      <c r="I147" s="87"/>
      <c r="J147" s="88">
        <f>COUNTIFS(N2:N143, "kişi", Q2:Q143, "18-35")</f>
        <v>0</v>
      </c>
      <c r="K147" s="89"/>
      <c r="L147" s="43">
        <f>COUNTIFS(N2:N143, "kişi", Q2:Q143, "36-50")</f>
        <v>0</v>
      </c>
      <c r="M147" s="40">
        <f>COUNTIFS(N2:N143, "kişi", Q2:Q143, "51-55")</f>
        <v>0</v>
      </c>
      <c r="N147" s="44">
        <f>COUNTIFS(N2:N143, "kişi", Q2:Q143, "55+")</f>
        <v>0</v>
      </c>
      <c r="O147" s="45"/>
      <c r="P147" s="46"/>
      <c r="Q147" s="46"/>
      <c r="R147" s="12"/>
      <c r="S147" s="19"/>
    </row>
    <row r="148" spans="1:19" ht="31.95" customHeight="1" x14ac:dyDescent="0.3">
      <c r="C148" s="38" t="s">
        <v>33</v>
      </c>
      <c r="D148" s="38"/>
      <c r="E148" s="38"/>
      <c r="F148" s="55">
        <f>COUNTIF(N2:N143, "Qadın")</f>
        <v>139</v>
      </c>
      <c r="G148" s="56"/>
      <c r="H148" s="86">
        <f>F148/F146</f>
        <v>1</v>
      </c>
      <c r="I148" s="87"/>
      <c r="J148" s="88">
        <f ca="1">COUNTIFS(N2:N143, "qadın", Q2:Q143, "18-35")</f>
        <v>17</v>
      </c>
      <c r="K148" s="89"/>
      <c r="L148" s="43">
        <f ca="1">COUNTIFS(N2:N143, "qadın", Q2:Q143, "36-50")</f>
        <v>34</v>
      </c>
      <c r="M148" s="40">
        <f ca="1">COUNTIFS(N2:N143, "qadın", Q2:Q143, "51-55")</f>
        <v>23</v>
      </c>
      <c r="N148" s="44">
        <f ca="1">COUNTIFS(N2:N143, "qadın", Q2:Q143, "55+")</f>
        <v>65</v>
      </c>
      <c r="O148" s="45"/>
    </row>
    <row r="149" spans="1:19" ht="27" customHeight="1" x14ac:dyDescent="0.3">
      <c r="C149" s="8" t="s">
        <v>414</v>
      </c>
      <c r="D149" s="106">
        <f>COUNTIF(L2:L143, "sədr")</f>
        <v>3</v>
      </c>
      <c r="E149" s="106"/>
      <c r="F149" s="106"/>
      <c r="G149" s="106"/>
    </row>
    <row r="150" spans="1:19" ht="27" customHeight="1" x14ac:dyDescent="0.3">
      <c r="C150" s="105" t="s">
        <v>415</v>
      </c>
      <c r="D150" s="107">
        <f>COUNTIF(L2:L143, "sədr müavini")</f>
        <v>15</v>
      </c>
      <c r="E150" s="107"/>
      <c r="F150" s="107"/>
      <c r="G150" s="107"/>
    </row>
    <row r="151" spans="1:19" s="51" customFormat="1" ht="27" customHeight="1" x14ac:dyDescent="0.3">
      <c r="A151" s="47"/>
      <c r="B151" s="47"/>
      <c r="C151" s="8" t="s">
        <v>416</v>
      </c>
      <c r="D151" s="106">
        <f>COUNTIF(L2:L143, "katib")</f>
        <v>19</v>
      </c>
      <c r="E151" s="106"/>
      <c r="F151" s="106"/>
      <c r="G151" s="106"/>
      <c r="K151" s="52"/>
      <c r="L151" s="104"/>
      <c r="M151" s="53"/>
      <c r="N151" s="54"/>
      <c r="O151" s="37"/>
      <c r="P151" s="48"/>
      <c r="Q151" s="48"/>
      <c r="R151" s="47"/>
      <c r="S151" s="7"/>
    </row>
    <row r="152" spans="1:19" s="51" customFormat="1" ht="27" customHeight="1" x14ac:dyDescent="0.3">
      <c r="A152" s="47"/>
      <c r="B152" s="47"/>
      <c r="C152" s="8" t="s">
        <v>417</v>
      </c>
      <c r="D152" s="106">
        <f>COUNTIF(L2:L143, "üzv")</f>
        <v>102</v>
      </c>
      <c r="E152" s="106"/>
      <c r="F152" s="106"/>
      <c r="G152" s="106"/>
      <c r="K152" s="52"/>
      <c r="L152" s="104"/>
      <c r="M152" s="53"/>
      <c r="N152" s="54"/>
      <c r="O152" s="37"/>
      <c r="P152" s="48"/>
      <c r="Q152" s="48"/>
      <c r="R152" s="47"/>
      <c r="S152" s="7"/>
    </row>
    <row r="154" spans="1:19" s="51" customFormat="1" ht="27" customHeight="1" x14ac:dyDescent="0.3">
      <c r="A154" s="47"/>
      <c r="B154" s="47"/>
      <c r="C154" s="49"/>
      <c r="D154" s="7"/>
      <c r="E154" s="7"/>
      <c r="F154" s="7"/>
      <c r="G154" s="50"/>
      <c r="K154" s="52"/>
      <c r="L154" s="104"/>
      <c r="M154" s="53"/>
      <c r="N154" s="54"/>
      <c r="O154" s="37"/>
      <c r="P154" s="48"/>
      <c r="Q154" s="48"/>
      <c r="R154" s="47"/>
      <c r="S154" s="7"/>
    </row>
    <row r="155" spans="1:19" s="51" customFormat="1" ht="27" customHeight="1" x14ac:dyDescent="0.3">
      <c r="A155" s="47"/>
      <c r="B155" s="47"/>
      <c r="C155" s="49"/>
      <c r="D155" s="7"/>
      <c r="E155" s="7"/>
      <c r="F155" s="7"/>
      <c r="G155" s="50"/>
      <c r="K155" s="52"/>
      <c r="L155" s="104"/>
      <c r="M155" s="53"/>
      <c r="N155" s="54"/>
      <c r="O155" s="37"/>
      <c r="P155" s="48"/>
      <c r="Q155" s="48"/>
      <c r="R155" s="47"/>
      <c r="S155" s="7"/>
    </row>
    <row r="156" spans="1:19" s="51" customFormat="1" ht="27" customHeight="1" x14ac:dyDescent="0.3">
      <c r="A156" s="47"/>
      <c r="B156" s="47"/>
      <c r="C156" s="49"/>
      <c r="D156" s="7"/>
      <c r="E156" s="7"/>
      <c r="F156" s="7"/>
      <c r="G156" s="50"/>
      <c r="K156" s="52"/>
      <c r="L156" s="104"/>
      <c r="M156" s="53"/>
      <c r="N156" s="54"/>
      <c r="O156" s="37"/>
      <c r="P156" s="48"/>
      <c r="Q156" s="48"/>
      <c r="R156" s="47"/>
      <c r="S156" s="7"/>
    </row>
  </sheetData>
  <mergeCells count="13">
    <mergeCell ref="D151:G151"/>
    <mergeCell ref="D152:G152"/>
    <mergeCell ref="F147:G147"/>
    <mergeCell ref="D149:G149"/>
    <mergeCell ref="D150:G150"/>
    <mergeCell ref="H148:I148"/>
    <mergeCell ref="J148:K148"/>
    <mergeCell ref="H145:I145"/>
    <mergeCell ref="J145:K145"/>
    <mergeCell ref="H146:I146"/>
    <mergeCell ref="J146:K146"/>
    <mergeCell ref="H147:I147"/>
    <mergeCell ref="J147:K147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Yerli İcra hakimiyyeti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Jesaret Huseynzade</dc:creator>
  <cp:lastModifiedBy>ASUS</cp:lastModifiedBy>
  <dcterms:created xsi:type="dcterms:W3CDTF">2024-06-09T17:41:11Z</dcterms:created>
  <dcterms:modified xsi:type="dcterms:W3CDTF">2024-07-09T18:22:22Z</dcterms:modified>
</cp:coreProperties>
</file>